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D5EE8BF7-2AB9-4ACE-AF00-6F0FE3A20CBC}" xr6:coauthVersionLast="45" xr6:coauthVersionMax="46" xr10:uidLastSave="{00000000-0000-0000-0000-000000000000}"/>
  <bookViews>
    <workbookView xWindow="-120" yWindow="-120" windowWidth="29040" windowHeight="15840" firstSheet="12" activeTab="16" xr2:uid="{AB3AF001-957D-4166-9534-FA7ABEB98697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2" i="22" l="1"/>
  <c r="AD22" i="22"/>
  <c r="AD26" i="22"/>
  <c r="AD19" i="22"/>
  <c r="AD18" i="22"/>
  <c r="AD17" i="22"/>
  <c r="AD13" i="22"/>
  <c r="AD11" i="22"/>
  <c r="AD10" i="22"/>
  <c r="AD9" i="22"/>
  <c r="AE9" i="22" s="1"/>
  <c r="AA39" i="51" l="1"/>
  <c r="AE17" i="22" l="1"/>
  <c r="AE18" i="22"/>
  <c r="AE19" i="22"/>
  <c r="AE10" i="22"/>
  <c r="AE11" i="22"/>
  <c r="AE13" i="22"/>
  <c r="AA13" i="22"/>
  <c r="AA9" i="22"/>
  <c r="AD29" i="22"/>
  <c r="T37" i="52" l="1"/>
  <c r="T11" i="52"/>
  <c r="T37" i="51"/>
  <c r="T11" i="51"/>
  <c r="T37" i="28"/>
  <c r="T11" i="28"/>
  <c r="T12" i="52"/>
  <c r="T38" i="52"/>
  <c r="T12" i="51"/>
  <c r="T38" i="51"/>
  <c r="T38" i="28"/>
  <c r="T12" i="28"/>
  <c r="AC12" i="28" s="1"/>
  <c r="AA18" i="22" l="1"/>
  <c r="K18" i="22" l="1"/>
  <c r="J18" i="22"/>
  <c r="I18" i="22"/>
  <c r="Y27" i="22"/>
  <c r="Y28" i="22"/>
  <c r="X39" i="52" l="1"/>
  <c r="X13" i="52"/>
  <c r="X13" i="51"/>
  <c r="X13" i="28"/>
  <c r="X39" i="28"/>
  <c r="J69" i="46" l="1"/>
  <c r="B70" i="46"/>
  <c r="J70" i="46"/>
  <c r="B71" i="46"/>
  <c r="J71" i="46"/>
  <c r="B72" i="46"/>
  <c r="I90" i="46" s="1"/>
  <c r="J72" i="46"/>
  <c r="B73" i="46"/>
  <c r="I91" i="46" s="1"/>
  <c r="C88" i="46"/>
  <c r="D88" i="46"/>
  <c r="E88" i="46"/>
  <c r="F88" i="46"/>
  <c r="G88" i="46"/>
  <c r="H88" i="46"/>
  <c r="H92" i="46" s="1"/>
  <c r="I88" i="46"/>
  <c r="C89" i="46"/>
  <c r="D89" i="46"/>
  <c r="E89" i="46"/>
  <c r="F89" i="46"/>
  <c r="G89" i="46"/>
  <c r="H89" i="46"/>
  <c r="I89" i="46"/>
  <c r="C90" i="46"/>
  <c r="D90" i="46"/>
  <c r="E90" i="46"/>
  <c r="F90" i="46"/>
  <c r="G90" i="46"/>
  <c r="H90" i="46"/>
  <c r="C91" i="46"/>
  <c r="D91" i="46"/>
  <c r="E91" i="46"/>
  <c r="F91" i="46"/>
  <c r="G91" i="46"/>
  <c r="H91" i="46"/>
  <c r="L20" i="46"/>
  <c r="L19" i="46"/>
  <c r="L15" i="46"/>
  <c r="L14" i="46"/>
  <c r="L10" i="46"/>
  <c r="L9" i="46"/>
  <c r="I92" i="46" l="1"/>
  <c r="F27" i="22" l="1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Y17" i="46"/>
  <c r="Y16" i="46"/>
  <c r="Y15" i="46"/>
  <c r="W17" i="46"/>
  <c r="X17" i="46" s="1"/>
  <c r="W16" i="46"/>
  <c r="X16" i="46" s="1"/>
  <c r="W15" i="46"/>
  <c r="R8" i="28"/>
  <c r="Z17" i="46" l="1"/>
  <c r="Z15" i="46"/>
  <c r="Z16" i="46"/>
  <c r="X15" i="46"/>
  <c r="C49" i="22" l="1"/>
  <c r="C45" i="22"/>
  <c r="S12" i="52"/>
  <c r="S11" i="52"/>
  <c r="Z29" i="22"/>
  <c r="W34" i="46" l="1"/>
  <c r="AC12" i="52"/>
  <c r="Y34" i="46"/>
  <c r="Z34" i="46" s="1"/>
  <c r="R32" i="52"/>
  <c r="R32" i="51"/>
  <c r="K13" i="48"/>
  <c r="K12" i="48"/>
  <c r="K11" i="48"/>
  <c r="K10" i="48"/>
  <c r="K9" i="48"/>
  <c r="K8" i="48"/>
  <c r="K7" i="48"/>
  <c r="K6" i="48"/>
  <c r="K5" i="48"/>
  <c r="T45" i="22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X34" i="46" l="1"/>
  <c r="W29" i="22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AG3" i="46" l="1"/>
  <c r="AI3" i="46"/>
  <c r="AG4" i="46"/>
  <c r="AH4" i="46"/>
  <c r="AI4" i="46"/>
  <c r="AG5" i="46"/>
  <c r="AH5" i="46"/>
  <c r="AI5" i="46"/>
  <c r="AG6" i="46"/>
  <c r="AH6" i="46"/>
  <c r="AI6" i="46"/>
  <c r="AG11" i="46"/>
  <c r="AH11" i="46"/>
  <c r="AI11" i="46"/>
  <c r="AG12" i="46"/>
  <c r="AI12" i="46"/>
  <c r="AG13" i="46"/>
  <c r="AI13" i="46"/>
  <c r="AG14" i="46"/>
  <c r="AI14" i="46"/>
  <c r="AG15" i="46"/>
  <c r="AI15" i="46"/>
  <c r="AG16" i="46"/>
  <c r="AI16" i="46"/>
  <c r="AG17" i="46"/>
  <c r="AI17" i="46"/>
  <c r="AG18" i="46"/>
  <c r="AG19" i="46"/>
  <c r="AI19" i="46"/>
  <c r="AG20" i="46"/>
  <c r="AI20" i="46"/>
  <c r="AG21" i="46"/>
  <c r="AI21" i="46"/>
  <c r="AG22" i="46"/>
  <c r="AI22" i="46"/>
  <c r="AG23" i="46"/>
  <c r="AI23" i="46"/>
  <c r="AG24" i="46"/>
  <c r="AI24" i="46"/>
  <c r="AG25" i="46"/>
  <c r="AI25" i="46"/>
  <c r="AG26" i="46"/>
  <c r="AI26" i="46"/>
  <c r="AG27" i="46"/>
  <c r="AI27" i="46"/>
  <c r="AG28" i="46"/>
  <c r="AI28" i="46"/>
  <c r="AG29" i="46"/>
  <c r="AI29" i="46"/>
  <c r="AG30" i="46"/>
  <c r="AI30" i="46"/>
  <c r="AG31" i="46"/>
  <c r="AI31" i="46"/>
  <c r="AG32" i="46"/>
  <c r="AG33" i="46"/>
  <c r="AG34" i="46"/>
  <c r="AG35" i="46"/>
  <c r="AG36" i="46"/>
  <c r="AG37" i="46"/>
  <c r="AI37" i="46"/>
  <c r="AG38" i="46"/>
  <c r="AI38" i="46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D8" i="3" l="1"/>
  <c r="D9" i="3"/>
  <c r="D10" i="3"/>
  <c r="D11" i="3"/>
  <c r="D12" i="3"/>
  <c r="D7" i="3"/>
  <c r="O21" i="9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AH30" i="46" s="1"/>
  <c r="C8" i="43"/>
  <c r="F6" i="9" s="1"/>
  <c r="AH3" i="46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AH21" i="46" s="1"/>
  <c r="B13" i="22"/>
  <c r="C12" i="43" s="1"/>
  <c r="F10" i="9" s="1"/>
  <c r="B26" i="22"/>
  <c r="C26" i="43" s="1"/>
  <c r="F24" i="9" s="1"/>
  <c r="AH37" i="46" s="1"/>
  <c r="B11" i="22"/>
  <c r="C10" i="43" s="1"/>
  <c r="F8" i="9" s="1"/>
  <c r="C22" i="43"/>
  <c r="F20" i="9" s="1"/>
  <c r="AH29" i="46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37" i="46"/>
  <c r="F38" i="46"/>
  <c r="F39" i="46"/>
  <c r="F40" i="46"/>
  <c r="Q60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H31" i="46" s="1"/>
  <c r="B22" i="22"/>
  <c r="C21" i="43" s="1"/>
  <c r="F19" i="9" s="1"/>
  <c r="B21" i="22"/>
  <c r="C20" i="43" s="1"/>
  <c r="F18" i="9" s="1"/>
  <c r="AH27" i="46" s="1"/>
  <c r="B20" i="22"/>
  <c r="C19" i="43" s="1"/>
  <c r="F17" i="9" s="1"/>
  <c r="AH26" i="46" s="1"/>
  <c r="B18" i="22"/>
  <c r="C17" i="43" s="1"/>
  <c r="F15" i="9" s="1"/>
  <c r="B16" i="22"/>
  <c r="C15" i="43" s="1"/>
  <c r="F13" i="9" s="1"/>
  <c r="AH20" i="46" s="1"/>
  <c r="B15" i="22"/>
  <c r="C14" i="43" s="1"/>
  <c r="F12" i="9" s="1"/>
  <c r="AH19" i="46" s="1"/>
  <c r="B14" i="22"/>
  <c r="C13" i="43" s="1"/>
  <c r="F11" i="9" s="1"/>
  <c r="B12" i="22"/>
  <c r="C11" i="43" s="1"/>
  <c r="F9" i="9" s="1"/>
  <c r="AH16" i="46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21" i="9"/>
  <c r="AF104" i="27"/>
  <c r="AI104" i="27" s="1"/>
  <c r="Z90" i="27"/>
  <c r="AB90" i="27"/>
  <c r="C22" i="9"/>
  <c r="AV34" i="45" l="1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19" i="27"/>
  <c r="AI11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16" i="27" a="1"/>
  <c r="AE116" i="27" s="1"/>
  <c r="M117" i="27" s="1"/>
  <c r="AH12" i="46"/>
  <c r="AH13" i="46"/>
  <c r="AR36" i="45"/>
  <c r="N131" i="27"/>
  <c r="N20" i="28"/>
  <c r="AI20" i="28" s="1"/>
  <c r="AH35" i="46"/>
  <c r="AH32" i="46"/>
  <c r="AH36" i="46"/>
  <c r="AH33" i="46"/>
  <c r="AH34" i="46"/>
  <c r="AU48" i="45"/>
  <c r="N11" i="54"/>
  <c r="AH22" i="46"/>
  <c r="AH23" i="46"/>
  <c r="AH24" i="46"/>
  <c r="AH25" i="46"/>
  <c r="AH15" i="46"/>
  <c r="AH14" i="46"/>
  <c r="AS36" i="45"/>
  <c r="N13" i="54"/>
  <c r="AH28" i="46"/>
  <c r="AR30" i="45"/>
  <c r="AD98" i="27" a="1"/>
  <c r="AD98" i="27" s="1"/>
  <c r="M88" i="27" s="1"/>
  <c r="AH18" i="46"/>
  <c r="AH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U18" i="52"/>
  <c r="U44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1" i="28"/>
  <c r="U18" i="28"/>
  <c r="U44" i="28" s="1"/>
  <c r="R49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C3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72" i="27"/>
  <c r="O7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D47" i="22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F116" i="27"/>
  <c r="AI116" i="27" s="1"/>
  <c r="F3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O34" i="51"/>
  <c r="O49" i="51"/>
  <c r="F11" i="46"/>
  <c r="E5" i="48"/>
  <c r="F10" i="48"/>
  <c r="O18" i="52"/>
  <c r="O44" i="52"/>
  <c r="O24" i="51"/>
  <c r="O8" i="52"/>
  <c r="C12" i="48"/>
  <c r="O24" i="52"/>
  <c r="BH53" i="45" l="1"/>
  <c r="BH48" i="45"/>
  <c r="N68" i="27"/>
  <c r="O68" i="27" s="1"/>
  <c r="BG43" i="45"/>
  <c r="BC39" i="45"/>
  <c r="BC22" i="45"/>
  <c r="BC52" i="45"/>
  <c r="BG39" i="45"/>
  <c r="BB22" i="45"/>
  <c r="BF39" i="45"/>
  <c r="BD39" i="45"/>
  <c r="BH40" i="45"/>
  <c r="AH38" i="46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D45" i="22"/>
  <c r="D44" i="22"/>
  <c r="D46" i="22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36" i="27" s="1"/>
  <c r="U35" i="27" s="1"/>
  <c r="BB44" i="45"/>
  <c r="BG29" i="45"/>
  <c r="G24" i="28"/>
  <c r="U24" i="28" s="1"/>
  <c r="U50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30" i="27" s="1"/>
  <c r="V29" i="27" s="1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B58" i="45" l="1"/>
  <c r="BB59" i="45" s="1"/>
  <c r="K31" i="27" s="1"/>
  <c r="V30" i="27" s="1"/>
  <c r="BF32" i="45"/>
  <c r="BF33" i="45" s="1"/>
  <c r="I35" i="27" s="1"/>
  <c r="BB45" i="45"/>
  <c r="BB46" i="45" s="1"/>
  <c r="J31" i="27" s="1"/>
  <c r="U30" i="27" s="1"/>
  <c r="BD58" i="45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2" i="27" l="1"/>
  <c r="L35" i="27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V28" i="27"/>
  <c r="H16" i="46" l="1"/>
  <c r="S59" i="28"/>
  <c r="T59" i="28" s="1"/>
  <c r="AC59" i="28" s="1"/>
  <c r="AB59" i="28" s="1"/>
  <c r="V59" i="28" s="1"/>
  <c r="S12" i="28"/>
  <c r="S7" i="28"/>
  <c r="G6" i="46"/>
  <c r="S60" i="51"/>
  <c r="T60" i="51" s="1"/>
  <c r="S59" i="51"/>
  <c r="T59" i="51" s="1"/>
  <c r="AC59" i="51" s="1"/>
  <c r="AB59" i="51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S10" i="52"/>
  <c r="T10" i="52" s="1"/>
  <c r="S7" i="52"/>
  <c r="T7" i="52" s="1"/>
  <c r="S20" i="52"/>
  <c r="S49" i="52"/>
  <c r="T49" i="52" s="1"/>
  <c r="V37" i="27"/>
  <c r="S38" i="52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3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S49" i="28"/>
  <c r="T49" i="28" s="1"/>
  <c r="S60" i="28"/>
  <c r="T60" i="28" s="1"/>
  <c r="AC60" i="28" s="1"/>
  <c r="S42" i="28"/>
  <c r="T42" i="28" s="1"/>
  <c r="T7" i="28"/>
  <c r="S36" i="28"/>
  <c r="T36" i="28" s="1"/>
  <c r="S20" i="28"/>
  <c r="S23" i="28"/>
  <c r="S18" i="28"/>
  <c r="S33" i="28"/>
  <c r="T33" i="28" s="1"/>
  <c r="S44" i="28"/>
  <c r="S37" i="28"/>
  <c r="S14" i="28"/>
  <c r="T14" i="28" s="1"/>
  <c r="T37" i="27"/>
  <c r="S10" i="28"/>
  <c r="T10" i="28" s="1"/>
  <c r="S16" i="28"/>
  <c r="S11" i="28"/>
  <c r="S8" i="28"/>
  <c r="S24" i="28"/>
  <c r="S9" i="28"/>
  <c r="S35" i="51"/>
  <c r="T35" i="51" s="1"/>
  <c r="AC35" i="51" s="1"/>
  <c r="AB35" i="51" s="1"/>
  <c r="S37" i="5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S38" i="51"/>
  <c r="U37" i="27"/>
  <c r="S42" i="51"/>
  <c r="T42" i="51" s="1"/>
  <c r="S23" i="51"/>
  <c r="T23" i="51" s="1"/>
  <c r="S24" i="51"/>
  <c r="S36" i="51"/>
  <c r="T36" i="51" s="1"/>
  <c r="S44" i="51"/>
  <c r="S12" i="51"/>
  <c r="S14" i="51"/>
  <c r="S16" i="51"/>
  <c r="S10" i="51"/>
  <c r="T10" i="51" s="1"/>
  <c r="S8" i="51"/>
  <c r="Y32" i="46" l="1"/>
  <c r="W32" i="46"/>
  <c r="X32" i="46" s="1"/>
  <c r="W33" i="46"/>
  <c r="Y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11" i="52"/>
  <c r="AB11" i="52" s="1"/>
  <c r="AC23" i="52"/>
  <c r="AB23" i="52" s="1"/>
  <c r="AC10" i="52"/>
  <c r="AB10" i="52" s="1"/>
  <c r="AC7" i="52"/>
  <c r="AC7" i="28"/>
  <c r="AC10" i="28"/>
  <c r="AB10" i="28" s="1"/>
  <c r="AC11" i="28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I24" i="22"/>
  <c r="AC14" i="52"/>
  <c r="AB14" i="52" s="1"/>
  <c r="T20" i="52"/>
  <c r="AC38" i="28"/>
  <c r="S54" i="51"/>
  <c r="V35" i="52"/>
  <c r="K23" i="22"/>
  <c r="AC36" i="52"/>
  <c r="AB36" i="52" s="1"/>
  <c r="AB59" i="52"/>
  <c r="AB60" i="52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F17" i="2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I22" i="22" l="1"/>
  <c r="K22" i="22"/>
  <c r="J22" i="22"/>
  <c r="G22" i="22"/>
  <c r="H22" i="22"/>
  <c r="Z32" i="46"/>
  <c r="AB12" i="28"/>
  <c r="Z33" i="46"/>
  <c r="X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V12" i="28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2" i="22" l="1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J26" i="22" s="1"/>
  <c r="J29" i="22" s="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O30" i="22"/>
  <c r="L30" i="22"/>
  <c r="V60" i="52"/>
  <c r="AB54" i="52"/>
  <c r="L18" i="46" s="1"/>
  <c r="V33" i="52"/>
  <c r="AB27" i="51"/>
  <c r="L11" i="46" s="1"/>
  <c r="V7" i="51"/>
  <c r="V7" i="52"/>
  <c r="Y11" i="22"/>
  <c r="AE22" i="22" l="1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F21" i="48"/>
  <c r="I9" i="48"/>
  <c r="Z35" i="22"/>
  <c r="Z36" i="22"/>
  <c r="AB27" i="28"/>
  <c r="L6" i="46" s="1"/>
  <c r="AB27" i="52"/>
  <c r="L16" i="46" s="1"/>
  <c r="AB54" i="51"/>
  <c r="L13" i="46" s="1"/>
  <c r="H31" i="22"/>
  <c r="Y19" i="22"/>
  <c r="V20" i="52"/>
  <c r="V20" i="28"/>
  <c r="Y10" i="22"/>
  <c r="AB54" i="28"/>
  <c r="L8" i="46" s="1"/>
  <c r="AA17" i="22"/>
  <c r="AA11" i="22"/>
  <c r="AA16" i="22"/>
  <c r="V33" i="28"/>
  <c r="AA14" i="22"/>
  <c r="AA15" i="22"/>
  <c r="Y26" i="22" l="1"/>
  <c r="F30" i="22"/>
  <c r="I30" i="22"/>
  <c r="AA19" i="22"/>
  <c r="AA10" i="22"/>
  <c r="Y29" i="22" l="1"/>
  <c r="AE26" i="22"/>
  <c r="T30" i="22"/>
  <c r="Z33" i="22"/>
  <c r="Z34" i="22"/>
  <c r="G30" i="22" l="1"/>
  <c r="M12" i="48"/>
  <c r="L12" i="48" s="1"/>
  <c r="F26" i="48" l="1"/>
  <c r="I12" i="48"/>
  <c r="AA26" i="22"/>
  <c r="S30" i="22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K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<sst xmlns="http://schemas.openxmlformats.org/spreadsheetml/2006/main" count="68888" uniqueCount="1029">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</sst>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scheme val="minor"/>
    </font>
    <font>
      <sz val="8.25"/>
      <color rgb="FF000000"/>
      <name val="Microsoft Sans Serif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0">
    <xf numFmtId="0" fontId="0" fillId="0" borderId="0"/>
    <xf numFmtId="9" fontId="15" fillId="0" borderId="0" applyFont="0" applyFill="0" applyBorder="0" applyAlignment="0" applyProtection="0"/>
    <xf numFmtId="0" fontId="29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40" borderId="0" applyNumberFormat="0" applyBorder="0" applyAlignment="0" applyProtection="0"/>
    <xf numFmtId="164" fontId="88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91" fillId="0" borderId="0"/>
    <xf numFmtId="0" fontId="1" fillId="0" borderId="0"/>
    <xf numFmtId="0" fontId="92" fillId="0" borderId="0"/>
    <xf numFmtId="0" fontId="15" fillId="0" borderId="0"/>
    <xf numFmtId="0" fontId="15" fillId="0" borderId="0"/>
    <xf numFmtId="0" fontId="93" fillId="45" borderId="0" applyNumberFormat="0" applyBorder="0" applyAlignment="0" applyProtection="0"/>
    <xf numFmtId="43" fontId="15" fillId="0" borderId="0" applyFont="0" applyFill="0" applyBorder="0" applyAlignment="0" applyProtection="0"/>
    <xf numFmtId="0" fontId="91" fillId="0" borderId="0"/>
    <xf numFmtId="0" fontId="95" fillId="0" borderId="0"/>
  </cellStyleXfs>
  <cellXfs count="1146">
    <xf numFmtId="0" fontId="0" fillId="0" borderId="0" xfId="0"/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0" xfId="0" applyNumberFormat="1" applyFont="1" applyFill="1"/>
    <xf numFmtId="38" fontId="25" fillId="6" borderId="0" xfId="0" applyNumberFormat="1" applyFont="1" applyFill="1"/>
    <xf numFmtId="38" fontId="26" fillId="6" borderId="0" xfId="0" applyNumberFormat="1" applyFont="1" applyFill="1"/>
    <xf numFmtId="38" fontId="23" fillId="0" borderId="0" xfId="0" applyNumberFormat="1" applyFont="1" applyFill="1"/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9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70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5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0" fontId="32" fillId="7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3" borderId="19" xfId="0" applyFont="1" applyFill="1" applyBorder="1" applyAlignment="1">
      <alignment horizontal="center" vertical="center"/>
    </xf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10" borderId="0" xfId="2" applyNumberFormat="1"/>
    <xf numFmtId="0" fontId="39" fillId="0" borderId="0" xfId="0" applyFont="1"/>
    <xf numFmtId="0" fontId="14" fillId="0" borderId="0" xfId="0" applyFont="1"/>
    <xf numFmtId="0" fontId="46" fillId="15" borderId="0" xfId="0" applyFont="1" applyFill="1" applyAlignment="1">
      <alignment vertical="center"/>
    </xf>
    <xf numFmtId="0" fontId="46" fillId="18" borderId="0" xfId="0" applyFont="1" applyFill="1" applyAlignment="1">
      <alignment vertical="center"/>
    </xf>
    <xf numFmtId="0" fontId="39" fillId="14" borderId="0" xfId="0" applyFont="1" applyFill="1"/>
    <xf numFmtId="0" fontId="32" fillId="14" borderId="0" xfId="0" applyFont="1" applyFill="1"/>
    <xf numFmtId="170" fontId="29" fillId="15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20" borderId="0" xfId="0" applyFont="1" applyFill="1" applyAlignment="1">
      <alignment vertical="center"/>
    </xf>
    <xf numFmtId="0" fontId="49" fillId="20" borderId="0" xfId="0" applyFont="1" applyFill="1" applyBorder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35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52" fillId="6" borderId="0" xfId="0" applyFont="1" applyFill="1" applyAlignment="1">
      <alignment vertical="center"/>
    </xf>
    <xf numFmtId="0" fontId="52" fillId="20" borderId="0" xfId="0" applyFont="1" applyFill="1" applyAlignment="1">
      <alignment vertical="center"/>
    </xf>
    <xf numFmtId="165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vertical="center"/>
    </xf>
    <xf numFmtId="0" fontId="15" fillId="0" borderId="0" xfId="0" applyFont="1"/>
    <xf numFmtId="170" fontId="53" fillId="10" borderId="0" xfId="2" applyNumberFormat="1" applyFont="1"/>
    <xf numFmtId="0" fontId="39" fillId="2" borderId="4" xfId="0" applyFont="1" applyFill="1" applyBorder="1" applyAlignment="1">
      <alignment vertical="center"/>
    </xf>
    <xf numFmtId="0" fontId="39" fillId="2" borderId="4" xfId="0" applyFont="1" applyFill="1" applyBorder="1" applyAlignment="1">
      <alignment horizontal="left" vertical="center"/>
    </xf>
    <xf numFmtId="38" fontId="21" fillId="21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2" borderId="0" xfId="0" applyNumberFormat="1" applyFont="1" applyFill="1" applyAlignment="1">
      <alignment horizontal="left"/>
    </xf>
    <xf numFmtId="38" fontId="23" fillId="25" borderId="0" xfId="0" applyNumberFormat="1" applyFont="1" applyFill="1"/>
    <xf numFmtId="0" fontId="54" fillId="0" borderId="0" xfId="3"/>
    <xf numFmtId="0" fontId="27" fillId="28" borderId="1" xfId="0" applyFont="1" applyFill="1" applyBorder="1" applyAlignment="1">
      <alignment horizontal="center"/>
    </xf>
    <xf numFmtId="0" fontId="56" fillId="26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6" borderId="19" xfId="0" applyFont="1" applyFill="1" applyBorder="1"/>
    <xf numFmtId="0" fontId="16" fillId="25" borderId="142" xfId="0" applyFont="1" applyFill="1" applyBorder="1"/>
    <xf numFmtId="0" fontId="16" fillId="0" borderId="157" xfId="0" applyFont="1" applyBorder="1"/>
    <xf numFmtId="0" fontId="16" fillId="0" borderId="151" xfId="0" applyFont="1" applyBorder="1" applyAlignment="1">
      <alignment horizontal="right"/>
    </xf>
    <xf numFmtId="0" fontId="16" fillId="0" borderId="158" xfId="0" applyFont="1" applyBorder="1" applyAlignment="1">
      <alignment horizontal="right"/>
    </xf>
    <xf numFmtId="0" fontId="16" fillId="0" borderId="155" xfId="0" applyFont="1" applyBorder="1" applyAlignment="1">
      <alignment horizontal="right" vertical="top"/>
    </xf>
    <xf numFmtId="0" fontId="16" fillId="0" borderId="25" xfId="0" applyFont="1" applyBorder="1"/>
    <xf numFmtId="0" fontId="16" fillId="0" borderId="153" xfId="0" applyFont="1" applyBorder="1"/>
    <xf numFmtId="0" fontId="27" fillId="25" borderId="142" xfId="0" applyFont="1" applyFill="1" applyBorder="1"/>
    <xf numFmtId="0" fontId="57" fillId="27" borderId="152" xfId="0" applyFont="1" applyFill="1" applyBorder="1" applyAlignment="1">
      <alignment horizontal="right"/>
    </xf>
    <xf numFmtId="0" fontId="57" fillId="0" borderId="140" xfId="0" applyFont="1" applyBorder="1" applyAlignment="1">
      <alignment horizontal="right" vertical="top"/>
    </xf>
    <xf numFmtId="0" fontId="57" fillId="27" borderId="140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6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7" fillId="25" borderId="154" xfId="0" applyFont="1" applyFill="1" applyBorder="1" applyAlignment="1">
      <alignment horizontal="center"/>
    </xf>
    <xf numFmtId="0" fontId="27" fillId="25" borderId="155" xfId="0" applyFont="1" applyFill="1" applyBorder="1" applyAlignment="1">
      <alignment horizontal="center"/>
    </xf>
    <xf numFmtId="0" fontId="27" fillId="25" borderId="154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56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5" borderId="160" xfId="0" applyNumberFormat="1" applyFont="1" applyFill="1" applyBorder="1"/>
    <xf numFmtId="3" fontId="16" fillId="25" borderId="111" xfId="0" applyNumberFormat="1" applyFont="1" applyFill="1" applyBorder="1"/>
    <xf numFmtId="3" fontId="16" fillId="25" borderId="141" xfId="0" applyNumberFormat="1" applyFont="1" applyFill="1" applyBorder="1"/>
    <xf numFmtId="3" fontId="16" fillId="25" borderId="151" xfId="0" applyNumberFormat="1" applyFont="1" applyFill="1" applyBorder="1"/>
    <xf numFmtId="3" fontId="16" fillId="25" borderId="108" xfId="0" applyNumberFormat="1" applyFont="1" applyFill="1" applyBorder="1"/>
    <xf numFmtId="3" fontId="28" fillId="25" borderId="151" xfId="0" applyNumberFormat="1" applyFont="1" applyFill="1" applyBorder="1"/>
    <xf numFmtId="172" fontId="28" fillId="25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5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8" borderId="67" xfId="3" applyFont="1" applyFill="1" applyBorder="1" applyAlignment="1">
      <alignment horizontal="center"/>
    </xf>
    <xf numFmtId="0" fontId="56" fillId="28" borderId="18" xfId="3" applyFont="1" applyFill="1" applyBorder="1" applyAlignment="1">
      <alignment horizontal="center"/>
    </xf>
    <xf numFmtId="0" fontId="56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56" fillId="28" borderId="113" xfId="0" applyNumberFormat="1" applyFont="1" applyFill="1" applyBorder="1" applyAlignment="1">
      <alignment horizontal="center"/>
    </xf>
    <xf numFmtId="0" fontId="56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57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7" fillId="0" borderId="95" xfId="0" applyFont="1" applyBorder="1" applyAlignment="1">
      <alignment horizontal="right" vertical="top"/>
    </xf>
    <xf numFmtId="0" fontId="0" fillId="8" borderId="0" xfId="0" applyFill="1"/>
    <xf numFmtId="0" fontId="56" fillId="28" borderId="55" xfId="0" applyFont="1" applyFill="1" applyBorder="1"/>
    <xf numFmtId="0" fontId="56" fillId="28" borderId="56" xfId="0" applyFont="1" applyFill="1" applyBorder="1"/>
    <xf numFmtId="0" fontId="55" fillId="0" borderId="155" xfId="0" applyFont="1" applyBorder="1" applyAlignment="1">
      <alignment horizontal="right" vertical="top"/>
    </xf>
    <xf numFmtId="0" fontId="55" fillId="27" borderId="155" xfId="0" applyFont="1" applyFill="1" applyBorder="1" applyAlignment="1">
      <alignment horizontal="right" vertical="top"/>
    </xf>
    <xf numFmtId="0" fontId="16" fillId="25" borderId="61" xfId="0" applyFont="1" applyFill="1" applyBorder="1"/>
    <xf numFmtId="0" fontId="16" fillId="25" borderId="11" xfId="0" applyFont="1" applyFill="1" applyBorder="1"/>
    <xf numFmtId="0" fontId="16" fillId="25" borderId="60" xfId="0" applyFont="1" applyFill="1" applyBorder="1"/>
    <xf numFmtId="0" fontId="56" fillId="28" borderId="12" xfId="0" applyFont="1" applyFill="1" applyBorder="1" applyAlignment="1"/>
    <xf numFmtId="0" fontId="56" fillId="28" borderId="17" xfId="0" applyFont="1" applyFill="1" applyBorder="1" applyAlignment="1"/>
    <xf numFmtId="0" fontId="56" fillId="28" borderId="0" xfId="0" applyFont="1" applyFill="1" applyBorder="1" applyAlignment="1"/>
    <xf numFmtId="0" fontId="56" fillId="28" borderId="88" xfId="0" applyFont="1" applyFill="1" applyBorder="1" applyAlignment="1">
      <alignment horizontal="center"/>
    </xf>
    <xf numFmtId="0" fontId="56" fillId="26" borderId="20" xfId="0" applyFont="1" applyFill="1" applyBorder="1"/>
    <xf numFmtId="0" fontId="55" fillId="27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7" borderId="1" xfId="0" applyFont="1" applyFill="1" applyBorder="1" applyAlignment="1">
      <alignment horizontal="right" vertical="top"/>
    </xf>
    <xf numFmtId="0" fontId="56" fillId="26" borderId="7" xfId="0" applyFont="1" applyFill="1" applyBorder="1" applyAlignment="1">
      <alignment horizontal="right"/>
    </xf>
    <xf numFmtId="0" fontId="57" fillId="27" borderId="155" xfId="0" applyFont="1" applyFill="1" applyBorder="1" applyAlignment="1">
      <alignment horizontal="right"/>
    </xf>
    <xf numFmtId="0" fontId="57" fillId="0" borderId="155" xfId="0" applyFont="1" applyBorder="1" applyAlignment="1">
      <alignment horizontal="right" vertical="top"/>
    </xf>
    <xf numFmtId="0" fontId="57" fillId="27" borderId="155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8" borderId="7" xfId="0" applyFont="1" applyFill="1" applyBorder="1"/>
    <xf numFmtId="0" fontId="55" fillId="27" borderId="155" xfId="0" applyFont="1" applyFill="1" applyBorder="1" applyAlignment="1">
      <alignment horizontal="right"/>
    </xf>
    <xf numFmtId="0" fontId="56" fillId="28" borderId="54" xfId="0" applyFont="1" applyFill="1" applyBorder="1"/>
    <xf numFmtId="0" fontId="55" fillId="27" borderId="136" xfId="0" applyFont="1" applyFill="1" applyBorder="1" applyAlignment="1">
      <alignment horizontal="right"/>
    </xf>
    <xf numFmtId="0" fontId="55" fillId="27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7" borderId="136" xfId="0" applyFont="1" applyFill="1" applyBorder="1" applyAlignment="1">
      <alignment horizontal="right" vertical="top"/>
    </xf>
    <xf numFmtId="0" fontId="56" fillId="28" borderId="7" xfId="0" applyFont="1" applyFill="1" applyBorder="1"/>
    <xf numFmtId="0" fontId="57" fillId="27" borderId="161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1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30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5" borderId="0" xfId="0" applyFont="1" applyFill="1"/>
    <xf numFmtId="168" fontId="57" fillId="0" borderId="161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8" borderId="162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2" borderId="12" xfId="0" applyFont="1" applyFill="1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1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2" fillId="27" borderId="111" xfId="0" applyFont="1" applyFill="1" applyBorder="1" applyAlignment="1">
      <alignment vertical="center"/>
    </xf>
    <xf numFmtId="0" fontId="27" fillId="31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5" fillId="12" borderId="12" xfId="0" applyFont="1" applyFill="1" applyBorder="1" applyAlignment="1">
      <alignment vertical="center"/>
    </xf>
    <xf numFmtId="0" fontId="32" fillId="7" borderId="153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6" borderId="163" xfId="0" quotePrefix="1" applyFont="1" applyFill="1" applyBorder="1" applyAlignment="1">
      <alignment horizontal="center"/>
    </xf>
    <xf numFmtId="0" fontId="12" fillId="29" borderId="165" xfId="0" applyNumberFormat="1" applyFont="1" applyFill="1" applyBorder="1" applyAlignment="1"/>
    <xf numFmtId="0" fontId="12" fillId="27" borderId="165" xfId="0" applyNumberFormat="1" applyFont="1" applyFill="1" applyBorder="1" applyAlignment="1"/>
    <xf numFmtId="3" fontId="12" fillId="27" borderId="165" xfId="0" applyNumberFormat="1" applyFont="1" applyFill="1" applyBorder="1" applyAlignment="1"/>
    <xf numFmtId="3" fontId="12" fillId="29" borderId="165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165" fontId="16" fillId="13" borderId="1" xfId="0" applyNumberFormat="1" applyFont="1" applyFill="1" applyBorder="1" applyAlignment="1">
      <alignment vertical="center"/>
    </xf>
    <xf numFmtId="0" fontId="63" fillId="11" borderId="59" xfId="0" applyFont="1" applyFill="1" applyBorder="1" applyAlignment="1">
      <alignment vertical="center"/>
    </xf>
    <xf numFmtId="0" fontId="63" fillId="11" borderId="18" xfId="0" applyFont="1" applyFill="1" applyBorder="1" applyAlignment="1">
      <alignment vertical="center"/>
    </xf>
    <xf numFmtId="0" fontId="63" fillId="11" borderId="143" xfId="0" applyFont="1" applyFill="1" applyBorder="1" applyAlignment="1">
      <alignment vertical="center"/>
    </xf>
    <xf numFmtId="0" fontId="63" fillId="11" borderId="26" xfId="0" applyFont="1" applyFill="1" applyBorder="1" applyAlignment="1">
      <alignment vertical="center"/>
    </xf>
    <xf numFmtId="0" fontId="63" fillId="11" borderId="2" xfId="0" applyFont="1" applyFill="1" applyBorder="1" applyAlignment="1">
      <alignment vertical="center"/>
    </xf>
    <xf numFmtId="0" fontId="63" fillId="11" borderId="144" xfId="0" applyFont="1" applyFill="1" applyBorder="1" applyAlignment="1">
      <alignment vertical="center"/>
    </xf>
    <xf numFmtId="0" fontId="45" fillId="0" borderId="166" xfId="0" applyNumberFormat="1" applyFont="1" applyBorder="1" applyAlignment="1"/>
    <xf numFmtId="0" fontId="45" fillId="34" borderId="166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5" fillId="0" borderId="166" xfId="0" applyNumberFormat="1" applyFont="1" applyBorder="1" applyAlignment="1"/>
    <xf numFmtId="2" fontId="45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7" fillId="7" borderId="2" xfId="0" applyNumberFormat="1" applyFont="1" applyFill="1" applyBorder="1" applyAlignment="1">
      <alignment horizontal="center" vertical="center" wrapText="1"/>
    </xf>
    <xf numFmtId="170" fontId="17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12" fillId="6" borderId="0" xfId="0" applyFont="1" applyFill="1" applyAlignment="1">
      <alignment vertical="center"/>
    </xf>
    <xf numFmtId="0" fontId="12" fillId="20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165" fontId="12" fillId="0" borderId="0" xfId="0" applyNumberFormat="1" applyFont="1" applyFill="1" applyAlignment="1">
      <alignment horizontal="left" vertical="center"/>
    </xf>
    <xf numFmtId="165" fontId="12" fillId="0" borderId="0" xfId="0" applyNumberFormat="1" applyFont="1" applyFill="1" applyAlignment="1">
      <alignment horizontal="center" vertical="center"/>
    </xf>
    <xf numFmtId="3" fontId="12" fillId="0" borderId="0" xfId="0" applyNumberFormat="1" applyFont="1"/>
    <xf numFmtId="0" fontId="12" fillId="29" borderId="118" xfId="0" quotePrefix="1" applyFont="1" applyFill="1" applyBorder="1" applyAlignment="1">
      <alignment horizontal="right" vertical="top"/>
    </xf>
    <xf numFmtId="0" fontId="12" fillId="27" borderId="1" xfId="0" quotePrefix="1" applyFont="1" applyFill="1" applyBorder="1" applyAlignment="1">
      <alignment horizontal="right" vertical="top"/>
    </xf>
    <xf numFmtId="0" fontId="12" fillId="29" borderId="1" xfId="0" quotePrefix="1" applyFont="1" applyFill="1" applyBorder="1" applyAlignment="1">
      <alignment horizontal="right" vertical="top"/>
    </xf>
    <xf numFmtId="0" fontId="12" fillId="29" borderId="14" xfId="0" quotePrefix="1" applyFont="1" applyFill="1" applyBorder="1" applyAlignment="1">
      <alignment horizontal="right" vertical="top"/>
    </xf>
    <xf numFmtId="0" fontId="12" fillId="29" borderId="11" xfId="0" quotePrefix="1" applyFont="1" applyFill="1" applyBorder="1" applyAlignment="1">
      <alignment horizontal="right" vertical="top"/>
    </xf>
    <xf numFmtId="0" fontId="12" fillId="8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5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5" xfId="0" applyNumberFormat="1" applyFont="1" applyBorder="1"/>
    <xf numFmtId="4" fontId="12" fillId="0" borderId="107" xfId="0" applyNumberFormat="1" applyFont="1" applyFill="1" applyBorder="1"/>
    <xf numFmtId="0" fontId="12" fillId="15" borderId="0" xfId="0" applyFont="1" applyFill="1"/>
    <xf numFmtId="0" fontId="12" fillId="0" borderId="0" xfId="0" applyFont="1" applyFill="1" applyBorder="1"/>
    <xf numFmtId="0" fontId="45" fillId="34" borderId="0" xfId="0" applyNumberFormat="1" applyFont="1" applyFill="1" applyBorder="1" applyAlignment="1"/>
    <xf numFmtId="2" fontId="45" fillId="34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4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4" borderId="59" xfId="0" applyNumberFormat="1" applyFont="1" applyFill="1" applyBorder="1" applyAlignment="1"/>
    <xf numFmtId="2" fontId="45" fillId="34" borderId="18" xfId="0" applyNumberFormat="1" applyFont="1" applyFill="1" applyBorder="1" applyAlignment="1"/>
    <xf numFmtId="0" fontId="45" fillId="34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4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6" borderId="0" xfId="0" applyFill="1"/>
    <xf numFmtId="0" fontId="35" fillId="36" borderId="0" xfId="0" applyFont="1" applyFill="1"/>
    <xf numFmtId="2" fontId="0" fillId="36" borderId="0" xfId="0" applyNumberFormat="1" applyFill="1"/>
    <xf numFmtId="0" fontId="60" fillId="26" borderId="163" xfId="0" quotePrefix="1" applyFont="1" applyFill="1" applyBorder="1" applyAlignment="1">
      <alignment horizontal="center" wrapText="1"/>
    </xf>
    <xf numFmtId="0" fontId="60" fillId="26" borderId="164" xfId="0" quotePrefix="1" applyFont="1" applyFill="1" applyBorder="1" applyAlignment="1">
      <alignment horizontal="center" wrapText="1"/>
    </xf>
    <xf numFmtId="166" fontId="28" fillId="14" borderId="0" xfId="0" applyNumberFormat="1" applyFont="1" applyFill="1"/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54" fillId="0" borderId="0" xfId="3" applyNumberFormat="1" applyFill="1" applyBorder="1" applyAlignment="1" applyProtection="1">
      <protection locked="0"/>
    </xf>
    <xf numFmtId="0" fontId="46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6" fillId="0" borderId="0" xfId="0" applyFont="1"/>
    <xf numFmtId="0" fontId="15" fillId="35" borderId="0" xfId="0" applyFont="1" applyFill="1"/>
    <xf numFmtId="10" fontId="0" fillId="0" borderId="0" xfId="0" applyNumberFormat="1"/>
    <xf numFmtId="3" fontId="12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2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2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2" fillId="17" borderId="14" xfId="0" applyNumberFormat="1" applyFont="1" applyFill="1" applyBorder="1" applyAlignment="1">
      <alignment vertical="center"/>
    </xf>
    <xf numFmtId="3" fontId="12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7" borderId="1" xfId="0" applyNumberFormat="1" applyFont="1" applyFill="1" applyBorder="1" applyAlignment="1">
      <alignment horizontal="left" vertical="center"/>
    </xf>
    <xf numFmtId="3" fontId="55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6" fillId="30" borderId="144" xfId="0" applyNumberFormat="1" applyFont="1" applyFill="1" applyBorder="1"/>
    <xf numFmtId="0" fontId="15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6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7" borderId="136" xfId="0" applyNumberFormat="1" applyFont="1" applyFill="1" applyBorder="1" applyAlignment="1">
      <alignment horizontal="left" vertical="center"/>
    </xf>
    <xf numFmtId="2" fontId="57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7" borderId="15" xfId="0" applyNumberFormat="1" applyFont="1" applyFill="1" applyBorder="1" applyAlignment="1">
      <alignment horizontal="left" vertical="center"/>
    </xf>
    <xf numFmtId="3" fontId="55" fillId="33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6" borderId="0" xfId="0" applyFont="1" applyFill="1" applyBorder="1" applyAlignment="1">
      <alignment vertical="center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1" fontId="35" fillId="19" borderId="113" xfId="0" applyNumberFormat="1" applyFont="1" applyFill="1" applyBorder="1" applyAlignment="1">
      <alignment horizontal="center"/>
    </xf>
    <xf numFmtId="1" fontId="35" fillId="19" borderId="106" xfId="0" applyNumberFormat="1" applyFont="1" applyFill="1" applyBorder="1" applyAlignment="1">
      <alignment horizontal="center"/>
    </xf>
    <xf numFmtId="167" fontId="45" fillId="0" borderId="0" xfId="0" applyNumberFormat="1" applyFont="1" applyBorder="1" applyAlignment="1"/>
    <xf numFmtId="167" fontId="45" fillId="0" borderId="2" xfId="0" applyNumberFormat="1" applyFont="1" applyBorder="1" applyAlignment="1"/>
    <xf numFmtId="0" fontId="45" fillId="34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167" fontId="45" fillId="0" borderId="18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9" fillId="9" borderId="0" xfId="0" applyFont="1" applyFill="1" applyAlignment="1">
      <alignment vertical="center"/>
    </xf>
    <xf numFmtId="0" fontId="38" fillId="6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0" fontId="16" fillId="37" borderId="16" xfId="0" applyFont="1" applyFill="1" applyBorder="1" applyAlignment="1">
      <alignment horizontal="center"/>
    </xf>
    <xf numFmtId="0" fontId="16" fillId="37" borderId="3" xfId="0" applyFont="1" applyFill="1" applyBorder="1" applyAlignment="1">
      <alignment horizontal="center"/>
    </xf>
    <xf numFmtId="0" fontId="16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9" fillId="2" borderId="0" xfId="0" applyFont="1" applyFill="1" applyBorder="1" applyAlignment="1">
      <alignment vertical="center"/>
    </xf>
    <xf numFmtId="0" fontId="61" fillId="6" borderId="0" xfId="0" applyFont="1" applyFill="1" applyBorder="1" applyAlignment="1">
      <alignment vertical="center"/>
    </xf>
    <xf numFmtId="0" fontId="39" fillId="4" borderId="113" xfId="0" applyFont="1" applyFill="1" applyBorder="1" applyAlignment="1">
      <alignment horizontal="center" vertical="center" wrapText="1"/>
    </xf>
    <xf numFmtId="0" fontId="39" fillId="4" borderId="106" xfId="0" applyFont="1" applyFill="1" applyBorder="1" applyAlignment="1">
      <alignment horizontal="center" vertical="center" wrapText="1"/>
    </xf>
    <xf numFmtId="0" fontId="39" fillId="4" borderId="146" xfId="0" applyFont="1" applyFill="1" applyBorder="1" applyAlignment="1">
      <alignment horizontal="center" vertical="center" wrapText="1"/>
    </xf>
    <xf numFmtId="0" fontId="39" fillId="2" borderId="151" xfId="0" applyFont="1" applyFill="1" applyBorder="1" applyAlignment="1">
      <alignment vertical="center"/>
    </xf>
    <xf numFmtId="0" fontId="39" fillId="2" borderId="9" xfId="0" applyFont="1" applyFill="1" applyBorder="1" applyAlignment="1">
      <alignment vertical="center"/>
    </xf>
    <xf numFmtId="0" fontId="39" fillId="2" borderId="8" xfId="0" applyFont="1" applyFill="1" applyBorder="1" applyAlignment="1">
      <alignment vertical="center"/>
    </xf>
    <xf numFmtId="9" fontId="61" fillId="11" borderId="0" xfId="0" applyNumberFormat="1" applyFont="1" applyFill="1" applyBorder="1" applyAlignment="1">
      <alignment horizontal="center" vertical="center"/>
    </xf>
    <xf numFmtId="9" fontId="61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1" fillId="12" borderId="0" xfId="0" applyFont="1" applyFill="1" applyBorder="1" applyAlignment="1">
      <alignment vertical="center"/>
    </xf>
    <xf numFmtId="0" fontId="15" fillId="4" borderId="172" xfId="0" applyFont="1" applyFill="1" applyBorder="1"/>
    <xf numFmtId="4" fontId="15" fillId="0" borderId="172" xfId="0" applyNumberFormat="1" applyFont="1" applyBorder="1"/>
    <xf numFmtId="4" fontId="0" fillId="0" borderId="0" xfId="0" applyNumberFormat="1"/>
    <xf numFmtId="4" fontId="15" fillId="0" borderId="0" xfId="0" applyNumberFormat="1" applyFont="1"/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30" borderId="0" xfId="0" applyFont="1" applyFill="1"/>
    <xf numFmtId="4" fontId="68" fillId="30" borderId="0" xfId="0" applyNumberFormat="1" applyFont="1" applyFill="1" applyBorder="1" applyAlignment="1">
      <alignment vertical="center"/>
    </xf>
    <xf numFmtId="168" fontId="61" fillId="12" borderId="0" xfId="0" applyNumberFormat="1" applyFont="1" applyFill="1" applyBorder="1" applyAlignment="1">
      <alignment vertical="center"/>
    </xf>
    <xf numFmtId="168" fontId="61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right" vertical="center"/>
    </xf>
    <xf numFmtId="0" fontId="39" fillId="2" borderId="143" xfId="0" applyNumberFormat="1" applyFont="1" applyFill="1" applyBorder="1" applyAlignment="1" applyProtection="1">
      <alignment horizontal="center"/>
      <protection locked="0"/>
    </xf>
    <xf numFmtId="173" fontId="12" fillId="17" borderId="118" xfId="0" applyNumberFormat="1" applyFont="1" applyFill="1" applyBorder="1" applyAlignment="1">
      <alignment vertical="center"/>
    </xf>
    <xf numFmtId="173" fontId="12" fillId="33" borderId="1" xfId="0" quotePrefix="1" applyNumberFormat="1" applyFont="1" applyFill="1" applyBorder="1" applyAlignment="1">
      <alignment horizontal="right" vertical="top"/>
    </xf>
    <xf numFmtId="173" fontId="12" fillId="17" borderId="1" xfId="0" applyNumberFormat="1" applyFont="1" applyFill="1" applyBorder="1" applyAlignment="1">
      <alignment vertical="center"/>
    </xf>
    <xf numFmtId="3" fontId="12" fillId="17" borderId="114" xfId="0" applyNumberFormat="1" applyFont="1" applyFill="1" applyBorder="1" applyAlignment="1">
      <alignment vertical="center"/>
    </xf>
    <xf numFmtId="3" fontId="12" fillId="33" borderId="140" xfId="0" quotePrefix="1" applyNumberFormat="1" applyFont="1" applyFill="1" applyBorder="1" applyAlignment="1">
      <alignment horizontal="right" vertical="top"/>
    </xf>
    <xf numFmtId="3" fontId="12" fillId="17" borderId="140" xfId="0" applyNumberFormat="1" applyFont="1" applyFill="1" applyBorder="1" applyAlignment="1">
      <alignment vertical="center"/>
    </xf>
    <xf numFmtId="1" fontId="28" fillId="17" borderId="61" xfId="0" applyNumberFormat="1" applyFont="1" applyFill="1" applyBorder="1" applyAlignment="1">
      <alignment horizontal="right" vertical="center"/>
    </xf>
    <xf numFmtId="173" fontId="12" fillId="17" borderId="11" xfId="0" applyNumberFormat="1" applyFont="1" applyFill="1" applyBorder="1" applyAlignment="1">
      <alignment vertical="center"/>
    </xf>
    <xf numFmtId="3" fontId="12" fillId="17" borderId="11" xfId="0" applyNumberFormat="1" applyFont="1" applyFill="1" applyBorder="1" applyAlignment="1">
      <alignment vertical="center"/>
    </xf>
    <xf numFmtId="3" fontId="12" fillId="17" borderId="60" xfId="0" applyNumberFormat="1" applyFont="1" applyFill="1" applyBorder="1" applyAlignment="1">
      <alignment vertical="center"/>
    </xf>
    <xf numFmtId="173" fontId="27" fillId="31" borderId="159" xfId="0" applyNumberFormat="1" applyFont="1" applyFill="1" applyBorder="1" applyAlignment="1">
      <alignment vertical="center"/>
    </xf>
    <xf numFmtId="0" fontId="15" fillId="36" borderId="0" xfId="0" applyFont="1" applyFill="1"/>
    <xf numFmtId="0" fontId="28" fillId="16" borderId="0" xfId="0" applyFont="1" applyFill="1"/>
    <xf numFmtId="11" fontId="28" fillId="16" borderId="0" xfId="0" applyNumberFormat="1" applyFont="1" applyFill="1"/>
    <xf numFmtId="167" fontId="27" fillId="30" borderId="0" xfId="0" applyNumberFormat="1" applyFont="1" applyFill="1"/>
    <xf numFmtId="0" fontId="56" fillId="26" borderId="170" xfId="0" applyFont="1" applyFill="1" applyBorder="1" applyAlignment="1">
      <alignment wrapText="1"/>
    </xf>
    <xf numFmtId="168" fontId="27" fillId="30" borderId="0" xfId="0" applyNumberFormat="1" applyFont="1" applyFill="1"/>
    <xf numFmtId="0" fontId="39" fillId="2" borderId="59" xfId="0" applyNumberFormat="1" applyFont="1" applyFill="1" applyBorder="1" applyAlignment="1" applyProtection="1">
      <protection locked="0"/>
    </xf>
    <xf numFmtId="0" fontId="45" fillId="0" borderId="173" xfId="0" applyNumberFormat="1" applyFont="1" applyBorder="1" applyAlignment="1"/>
    <xf numFmtId="2" fontId="45" fillId="0" borderId="173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6" borderId="0" xfId="1" applyNumberFormat="1" applyFont="1" applyFill="1"/>
    <xf numFmtId="168" fontId="35" fillId="36" borderId="0" xfId="0" applyNumberFormat="1" applyFont="1" applyFill="1"/>
    <xf numFmtId="2" fontId="35" fillId="36" borderId="0" xfId="0" applyNumberFormat="1" applyFont="1" applyFill="1"/>
    <xf numFmtId="167" fontId="35" fillId="36" borderId="0" xfId="0" applyNumberFormat="1" applyFont="1" applyFill="1"/>
    <xf numFmtId="1" fontId="35" fillId="36" borderId="0" xfId="0" applyNumberFormat="1" applyFont="1" applyFill="1"/>
    <xf numFmtId="169" fontId="35" fillId="36" borderId="0" xfId="0" applyNumberFormat="1" applyFont="1" applyFill="1"/>
    <xf numFmtId="0" fontId="35" fillId="6" borderId="0" xfId="0" applyFont="1" applyFill="1"/>
    <xf numFmtId="10" fontId="7" fillId="6" borderId="0" xfId="1" applyNumberFormat="1" applyFont="1" applyFill="1"/>
    <xf numFmtId="168" fontId="35" fillId="6" borderId="0" xfId="0" applyNumberFormat="1" applyFont="1" applyFill="1"/>
    <xf numFmtId="2" fontId="35" fillId="0" borderId="0" xfId="0" applyNumberFormat="1" applyFont="1"/>
    <xf numFmtId="0" fontId="7" fillId="6" borderId="0" xfId="0" applyFont="1" applyFill="1"/>
    <xf numFmtId="169" fontId="7" fillId="6" borderId="0" xfId="0" applyNumberFormat="1" applyFont="1" applyFill="1"/>
    <xf numFmtId="169" fontId="35" fillId="0" borderId="0" xfId="0" applyNumberFormat="1" applyFont="1"/>
    <xf numFmtId="0" fontId="7" fillId="35" borderId="0" xfId="0" applyFont="1" applyFill="1" applyBorder="1"/>
    <xf numFmtId="10" fontId="7" fillId="35" borderId="0" xfId="0" applyNumberFormat="1" applyFont="1" applyFill="1" applyBorder="1"/>
    <xf numFmtId="168" fontId="7" fillId="35" borderId="0" xfId="0" applyNumberFormat="1" applyFont="1" applyFill="1" applyBorder="1"/>
    <xf numFmtId="0" fontId="35" fillId="35" borderId="0" xfId="0" applyFont="1" applyFill="1"/>
    <xf numFmtId="0" fontId="7" fillId="0" borderId="0" xfId="0" applyFont="1" applyFill="1" applyBorder="1"/>
    <xf numFmtId="0" fontId="7" fillId="36" borderId="0" xfId="0" applyFont="1" applyFill="1"/>
    <xf numFmtId="0" fontId="35" fillId="7" borderId="2" xfId="0" applyFont="1" applyFill="1" applyBorder="1" applyAlignment="1">
      <alignment horizontal="left" vertical="center" wrapText="1"/>
    </xf>
    <xf numFmtId="0" fontId="35" fillId="7" borderId="4" xfId="0" applyFont="1" applyFill="1" applyBorder="1" applyAlignment="1">
      <alignment horizontal="left" vertical="center" wrapText="1"/>
    </xf>
    <xf numFmtId="0" fontId="31" fillId="14" borderId="0" xfId="0" applyFont="1" applyFill="1"/>
    <xf numFmtId="0" fontId="35" fillId="14" borderId="0" xfId="0" applyFont="1" applyFill="1"/>
    <xf numFmtId="0" fontId="39" fillId="2" borderId="18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2" fontId="32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5" xfId="0" applyNumberFormat="1" applyFont="1" applyBorder="1" applyAlignment="1">
      <alignment horizontal="left"/>
    </xf>
    <xf numFmtId="0" fontId="32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166" fontId="72" fillId="0" borderId="0" xfId="0" applyNumberFormat="1" applyFont="1"/>
    <xf numFmtId="0" fontId="28" fillId="39" borderId="6" xfId="0" applyFont="1" applyFill="1" applyBorder="1" applyAlignment="1">
      <alignment horizontal="left" vertical="center"/>
    </xf>
    <xf numFmtId="0" fontId="28" fillId="39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4" fillId="40" borderId="4" xfId="4" applyFont="1" applyBorder="1" applyAlignment="1">
      <alignment horizontal="left" wrapText="1"/>
    </xf>
    <xf numFmtId="170" fontId="74" fillId="40" borderId="4" xfId="4" applyNumberFormat="1" applyFont="1" applyBorder="1" applyAlignment="1">
      <alignment horizontal="left" wrapText="1"/>
    </xf>
    <xf numFmtId="0" fontId="74" fillId="40" borderId="4" xfId="4" applyFont="1" applyBorder="1" applyAlignment="1">
      <alignment horizontal="center" wrapText="1"/>
    </xf>
    <xf numFmtId="170" fontId="74" fillId="40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55" xfId="0" applyNumberFormat="1" applyFont="1" applyFill="1" applyBorder="1" applyAlignment="1">
      <alignment horizontal="left"/>
    </xf>
    <xf numFmtId="167" fontId="45" fillId="0" borderId="155" xfId="0" applyNumberFormat="1" applyFont="1" applyBorder="1" applyAlignment="1">
      <alignment horizontal="left"/>
    </xf>
    <xf numFmtId="166" fontId="39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Fill="1" applyAlignment="1">
      <alignment horizontal="right"/>
    </xf>
    <xf numFmtId="0" fontId="32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0" borderId="139" xfId="0" applyNumberFormat="1" applyFont="1" applyBorder="1" applyAlignment="1"/>
    <xf numFmtId="0" fontId="45" fillId="41" borderId="139" xfId="0" applyNumberFormat="1" applyFont="1" applyFill="1" applyBorder="1" applyAlignment="1"/>
    <xf numFmtId="0" fontId="32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38" borderId="139" xfId="0" applyNumberFormat="1" applyFont="1" applyFill="1" applyBorder="1" applyAlignment="1"/>
    <xf numFmtId="2" fontId="32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8" xfId="0" applyNumberFormat="1" applyFont="1" applyBorder="1" applyAlignment="1">
      <alignment horizontal="left"/>
    </xf>
    <xf numFmtId="2" fontId="32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68" xfId="0" applyNumberFormat="1" applyFont="1" applyFill="1" applyBorder="1" applyAlignment="1">
      <alignment horizontal="left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145" xfId="0" applyNumberFormat="1" applyFont="1" applyFill="1" applyBorder="1" applyAlignment="1" applyProtection="1">
      <alignment horizontal="center"/>
      <protection locked="0"/>
    </xf>
    <xf numFmtId="167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" xfId="0" applyNumberFormat="1" applyFont="1" applyBorder="1" applyAlignment="1">
      <alignment horizontal="left"/>
    </xf>
    <xf numFmtId="0" fontId="39" fillId="2" borderId="18" xfId="0" applyNumberFormat="1" applyFont="1" applyFill="1" applyBorder="1" applyAlignment="1" applyProtection="1">
      <protection locked="0"/>
    </xf>
    <xf numFmtId="0" fontId="39" fillId="2" borderId="55" xfId="0" applyNumberFormat="1" applyFont="1" applyFill="1" applyBorder="1" applyAlignment="1" applyProtection="1">
      <protection locked="0"/>
    </xf>
    <xf numFmtId="0" fontId="39" fillId="2" borderId="56" xfId="0" applyNumberFormat="1" applyFont="1" applyFill="1" applyBorder="1" applyAlignment="1" applyProtection="1">
      <alignment horizontal="center"/>
      <protection locked="0"/>
    </xf>
    <xf numFmtId="0" fontId="39" fillId="2" borderId="54" xfId="0" applyNumberFormat="1" applyFont="1" applyFill="1" applyBorder="1" applyAlignment="1" applyProtection="1">
      <alignment horizontal="center"/>
      <protection locked="0"/>
    </xf>
    <xf numFmtId="167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/>
    <xf numFmtId="2" fontId="45" fillId="24" borderId="168" xfId="0" applyNumberFormat="1" applyFont="1" applyFill="1" applyBorder="1" applyAlignment="1">
      <alignment horizontal="left"/>
    </xf>
    <xf numFmtId="2" fontId="45" fillId="24" borderId="155" xfId="0" applyNumberFormat="1" applyFont="1" applyFill="1" applyBorder="1" applyAlignment="1">
      <alignment horizontal="left"/>
    </xf>
    <xf numFmtId="2" fontId="32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6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2" borderId="145" xfId="0" applyNumberFormat="1" applyFont="1" applyFill="1" applyBorder="1" applyAlignment="1" applyProtection="1">
      <alignment vertical="center" wrapText="1"/>
      <protection locked="0"/>
    </xf>
    <xf numFmtId="166" fontId="71" fillId="0" borderId="154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4" borderId="175" xfId="0" applyNumberFormat="1" applyFont="1" applyFill="1" applyBorder="1" applyAlignment="1">
      <alignment horizontal="left"/>
    </xf>
    <xf numFmtId="0" fontId="76" fillId="0" borderId="0" xfId="0" applyFont="1"/>
    <xf numFmtId="167" fontId="45" fillId="38" borderId="136" xfId="0" applyNumberFormat="1" applyFont="1" applyFill="1" applyBorder="1" applyAlignment="1">
      <alignment horizontal="left"/>
    </xf>
    <xf numFmtId="167" fontId="45" fillId="38" borderId="1" xfId="0" applyNumberFormat="1" applyFont="1" applyFill="1" applyBorder="1" applyAlignment="1">
      <alignment horizontal="left"/>
    </xf>
    <xf numFmtId="167" fontId="45" fillId="38" borderId="140" xfId="0" applyNumberFormat="1" applyFont="1" applyFill="1" applyBorder="1" applyAlignment="1">
      <alignment horizontal="left"/>
    </xf>
    <xf numFmtId="4" fontId="15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" fontId="37" fillId="19" borderId="106" xfId="0" applyNumberFormat="1" applyFont="1" applyFill="1" applyBorder="1" applyAlignment="1">
      <alignment horizontal="center"/>
    </xf>
    <xf numFmtId="0" fontId="5" fillId="0" borderId="0" xfId="0" applyFont="1"/>
    <xf numFmtId="10" fontId="77" fillId="36" borderId="0" xfId="1" applyNumberFormat="1" applyFont="1" applyFill="1"/>
    <xf numFmtId="0" fontId="4" fillId="6" borderId="0" xfId="0" applyFont="1" applyFill="1" applyAlignment="1">
      <alignment vertical="center"/>
    </xf>
    <xf numFmtId="0" fontId="78" fillId="0" borderId="0" xfId="0" applyFont="1"/>
    <xf numFmtId="0" fontId="79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1" borderId="154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2" borderId="155" xfId="0" applyFont="1" applyFill="1" applyBorder="1" applyAlignment="1">
      <alignment vertical="center"/>
    </xf>
    <xf numFmtId="15" fontId="78" fillId="0" borderId="1" xfId="0" applyNumberFormat="1" applyFont="1" applyBorder="1"/>
    <xf numFmtId="165" fontId="15" fillId="13" borderId="155" xfId="0" applyNumberFormat="1" applyFont="1" applyFill="1" applyBorder="1" applyAlignment="1">
      <alignment vertical="center"/>
    </xf>
    <xf numFmtId="0" fontId="81" fillId="20" borderId="155" xfId="0" applyFont="1" applyFill="1" applyBorder="1" applyAlignment="1">
      <alignment vertical="center"/>
    </xf>
    <xf numFmtId="0" fontId="81" fillId="25" borderId="155" xfId="0" applyFont="1" applyFill="1" applyBorder="1" applyAlignment="1">
      <alignment vertical="center"/>
    </xf>
    <xf numFmtId="0" fontId="15" fillId="5" borderId="155" xfId="0" applyFont="1" applyFill="1" applyBorder="1"/>
    <xf numFmtId="0" fontId="15" fillId="0" borderId="0" xfId="0" applyFont="1" applyBorder="1"/>
    <xf numFmtId="0" fontId="78" fillId="32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5" fillId="0" borderId="136" xfId="0" applyFont="1" applyBorder="1" applyAlignment="1">
      <alignment vertical="center"/>
    </xf>
    <xf numFmtId="0" fontId="78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0" fontId="78" fillId="0" borderId="1" xfId="0" applyFont="1" applyBorder="1" applyAlignment="1">
      <alignment horizontal="left"/>
    </xf>
    <xf numFmtId="17" fontId="78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82" fillId="0" borderId="61" xfId="0" applyFont="1" applyBorder="1"/>
    <xf numFmtId="17" fontId="78" fillId="0" borderId="11" xfId="0" applyNumberFormat="1" applyFont="1" applyBorder="1" applyAlignment="1">
      <alignment horizontal="right"/>
    </xf>
    <xf numFmtId="0" fontId="54" fillId="0" borderId="11" xfId="3" applyBorder="1" applyAlignment="1">
      <alignment horizontal="lef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55" fillId="0" borderId="169" xfId="0" applyFont="1" applyBorder="1" applyAlignment="1">
      <alignment vertical="center"/>
    </xf>
    <xf numFmtId="0" fontId="78" fillId="0" borderId="17" xfId="0" applyFont="1" applyFill="1" applyBorder="1"/>
    <xf numFmtId="170" fontId="29" fillId="10" borderId="0" xfId="2" applyNumberFormat="1" applyAlignment="1">
      <alignment vertical="center"/>
    </xf>
    <xf numFmtId="0" fontId="3" fillId="35" borderId="0" xfId="0" applyFont="1" applyFill="1" applyBorder="1"/>
    <xf numFmtId="170" fontId="12" fillId="15" borderId="0" xfId="0" applyNumberFormat="1" applyFont="1" applyFill="1"/>
    <xf numFmtId="167" fontId="45" fillId="34" borderId="0" xfId="0" applyNumberFormat="1" applyFont="1" applyFill="1" applyBorder="1" applyAlignment="1"/>
    <xf numFmtId="0" fontId="86" fillId="0" borderId="0" xfId="0" applyFont="1" applyFill="1"/>
    <xf numFmtId="0" fontId="33" fillId="0" borderId="0" xfId="0" applyFont="1" applyFill="1"/>
    <xf numFmtId="0" fontId="29" fillId="10" borderId="0" xfId="2"/>
    <xf numFmtId="170" fontId="29" fillId="10" borderId="0" xfId="2" applyNumberFormat="1" applyBorder="1" applyAlignment="1" applyProtection="1"/>
    <xf numFmtId="2" fontId="55" fillId="6" borderId="0" xfId="0" applyNumberFormat="1" applyFont="1" applyFill="1"/>
    <xf numFmtId="166" fontId="7" fillId="6" borderId="0" xfId="0" applyNumberFormat="1" applyFont="1" applyFill="1"/>
    <xf numFmtId="166" fontId="35" fillId="36" borderId="0" xfId="0" applyNumberFormat="1" applyFont="1" applyFill="1"/>
    <xf numFmtId="169" fontId="12" fillId="0" borderId="0" xfId="0" applyNumberFormat="1" applyFont="1"/>
    <xf numFmtId="2" fontId="45" fillId="44" borderId="0" xfId="0" applyNumberFormat="1" applyFont="1" applyFill="1" applyBorder="1" applyAlignment="1">
      <alignment horizontal="left"/>
    </xf>
    <xf numFmtId="2" fontId="32" fillId="44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2" fontId="15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0" fontId="54" fillId="2" borderId="2" xfId="3" applyNumberFormat="1" applyFill="1" applyBorder="1" applyAlignment="1" applyProtection="1">
      <alignment horizontal="center"/>
      <protection locked="0"/>
    </xf>
    <xf numFmtId="173" fontId="61" fillId="12" borderId="0" xfId="0" applyNumberFormat="1" applyFont="1" applyFill="1" applyBorder="1" applyAlignment="1">
      <alignment vertical="center"/>
    </xf>
    <xf numFmtId="173" fontId="61" fillId="6" borderId="0" xfId="0" applyNumberFormat="1" applyFont="1" applyFill="1" applyBorder="1" applyAlignment="1">
      <alignment vertical="center"/>
    </xf>
    <xf numFmtId="173" fontId="68" fillId="30" borderId="0" xfId="0" applyNumberFormat="1" applyFont="1" applyFill="1" applyBorder="1" applyAlignment="1">
      <alignment vertical="center"/>
    </xf>
    <xf numFmtId="0" fontId="2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182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3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1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3" fillId="0" borderId="179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1" fillId="0" borderId="187" xfId="0" applyNumberFormat="1" applyFont="1" applyBorder="1" applyAlignment="1">
      <alignment horizontal="center"/>
    </xf>
    <xf numFmtId="38" fontId="21" fillId="0" borderId="188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3" borderId="0" xfId="0" applyNumberFormat="1" applyFont="1" applyFill="1" applyAlignment="1">
      <alignment horizontal="left"/>
    </xf>
    <xf numFmtId="171" fontId="23" fillId="9" borderId="0" xfId="0" applyNumberFormat="1" applyFont="1" applyFill="1" applyAlignment="1">
      <alignment horizontal="left"/>
    </xf>
    <xf numFmtId="171" fontId="21" fillId="7" borderId="0" xfId="0" applyNumberFormat="1" applyFont="1" applyFill="1" applyAlignment="1">
      <alignment horizontal="left"/>
    </xf>
    <xf numFmtId="171" fontId="21" fillId="9" borderId="0" xfId="0" applyNumberFormat="1" applyFont="1" applyFill="1" applyAlignment="1">
      <alignment horizontal="left"/>
    </xf>
    <xf numFmtId="38" fontId="23" fillId="9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5" borderId="162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0" fontId="32" fillId="35" borderId="0" xfId="0" applyFont="1" applyFill="1"/>
    <xf numFmtId="169" fontId="14" fillId="0" borderId="0" xfId="0" applyNumberFormat="1" applyFont="1"/>
    <xf numFmtId="0" fontId="1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5" borderId="0" xfId="0" applyNumberFormat="1" applyFont="1" applyFill="1" applyBorder="1"/>
    <xf numFmtId="1" fontId="7" fillId="35" borderId="0" xfId="0" applyNumberFormat="1" applyFont="1" applyFill="1" applyBorder="1"/>
    <xf numFmtId="0" fontId="1" fillId="0" borderId="0" xfId="0" applyFont="1"/>
    <xf numFmtId="168" fontId="12" fillId="0" borderId="0" xfId="1" applyNumberFormat="1" applyFont="1"/>
    <xf numFmtId="2" fontId="7" fillId="6" borderId="0" xfId="0" applyNumberFormat="1" applyFont="1" applyFill="1"/>
    <xf numFmtId="2" fontId="14" fillId="0" borderId="0" xfId="0" applyNumberFormat="1" applyFont="1"/>
    <xf numFmtId="9" fontId="35" fillId="36" borderId="0" xfId="1" applyFont="1" applyFill="1"/>
    <xf numFmtId="9" fontId="70" fillId="0" borderId="0" xfId="1" applyFont="1"/>
    <xf numFmtId="9" fontId="35" fillId="0" borderId="0" xfId="1" applyFont="1"/>
    <xf numFmtId="9" fontId="70" fillId="36" borderId="0" xfId="1" applyFont="1" applyFill="1"/>
    <xf numFmtId="9" fontId="7" fillId="35" borderId="0" xfId="1" applyFont="1" applyFill="1" applyBorder="1"/>
    <xf numFmtId="9" fontId="14" fillId="0" borderId="0" xfId="1" applyFont="1"/>
    <xf numFmtId="2" fontId="35" fillId="6" borderId="0" xfId="0" applyNumberFormat="1" applyFont="1" applyFill="1"/>
    <xf numFmtId="9" fontId="35" fillId="6" borderId="0" xfId="1" applyFont="1" applyFill="1"/>
    <xf numFmtId="0" fontId="1" fillId="6" borderId="0" xfId="0" applyFont="1" applyFill="1"/>
    <xf numFmtId="168" fontId="1" fillId="6" borderId="0" xfId="0" applyNumberFormat="1" applyFont="1" applyFill="1"/>
    <xf numFmtId="169" fontId="1" fillId="6" borderId="0" xfId="0" applyNumberFormat="1" applyFont="1" applyFill="1"/>
    <xf numFmtId="4" fontId="35" fillId="6" borderId="0" xfId="0" applyNumberFormat="1" applyFont="1" applyFill="1" applyAlignment="1">
      <alignment horizontal="right"/>
    </xf>
    <xf numFmtId="4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right"/>
    </xf>
    <xf numFmtId="168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left"/>
    </xf>
    <xf numFmtId="174" fontId="35" fillId="36" borderId="0" xfId="0" applyNumberFormat="1" applyFont="1" applyFill="1" applyAlignment="1">
      <alignment horizontal="right"/>
    </xf>
    <xf numFmtId="3" fontId="35" fillId="36" borderId="0" xfId="0" applyNumberFormat="1" applyFont="1" applyFill="1" applyAlignment="1">
      <alignment horizontal="right"/>
    </xf>
    <xf numFmtId="173" fontId="35" fillId="36" borderId="0" xfId="0" applyNumberFormat="1" applyFont="1" applyFill="1" applyAlignment="1">
      <alignment horizontal="right"/>
    </xf>
    <xf numFmtId="2" fontId="35" fillId="6" borderId="0" xfId="0" applyNumberFormat="1" applyFont="1" applyFill="1" applyAlignment="1">
      <alignment horizontal="left"/>
    </xf>
    <xf numFmtId="2" fontId="35" fillId="6" borderId="0" xfId="0" applyNumberFormat="1" applyFont="1" applyFill="1" applyAlignment="1">
      <alignment horizontal="right"/>
    </xf>
    <xf numFmtId="0" fontId="35" fillId="6" borderId="0" xfId="0" applyFont="1" applyFill="1" applyAlignment="1">
      <alignment horizontal="right"/>
    </xf>
    <xf numFmtId="168" fontId="35" fillId="6" borderId="0" xfId="0" applyNumberFormat="1" applyFont="1" applyFill="1" applyAlignment="1">
      <alignment horizontal="right"/>
    </xf>
    <xf numFmtId="174" fontId="35" fillId="6" borderId="0" xfId="0" applyNumberFormat="1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6" borderId="0" xfId="0" applyNumberFormat="1" applyFont="1" applyFill="1" applyAlignment="1">
      <alignment horizontal="right"/>
    </xf>
    <xf numFmtId="2" fontId="65" fillId="30" borderId="146" xfId="0" applyNumberFormat="1" applyFont="1" applyFill="1" applyBorder="1" applyAlignment="1" applyProtection="1">
      <protection locked="0"/>
    </xf>
    <xf numFmtId="2" fontId="65" fillId="30" borderId="106" xfId="0" applyNumberFormat="1" applyFont="1" applyFill="1" applyBorder="1" applyAlignment="1" applyProtection="1">
      <protection locked="0"/>
    </xf>
    <xf numFmtId="10" fontId="7" fillId="6" borderId="0" xfId="1" applyNumberFormat="1" applyFont="1" applyFill="1" applyBorder="1"/>
    <xf numFmtId="168" fontId="35" fillId="6" borderId="0" xfId="0" applyNumberFormat="1" applyFont="1" applyFill="1" applyBorder="1"/>
    <xf numFmtId="0" fontId="32" fillId="0" borderId="0" xfId="0" applyFont="1" applyAlignment="1">
      <alignment wrapText="1"/>
    </xf>
    <xf numFmtId="0" fontId="71" fillId="28" borderId="108" xfId="0" applyFont="1" applyFill="1" applyBorder="1"/>
    <xf numFmtId="0" fontId="71" fillId="28" borderId="111" xfId="0" applyFont="1" applyFill="1" applyBorder="1"/>
    <xf numFmtId="0" fontId="71" fillId="28" borderId="189" xfId="0" applyFont="1" applyFill="1" applyBorder="1"/>
    <xf numFmtId="0" fontId="71" fillId="29" borderId="115" xfId="0" quotePrefix="1" applyFont="1" applyFill="1" applyBorder="1" applyAlignment="1">
      <alignment horizontal="right" vertical="top"/>
    </xf>
    <xf numFmtId="9" fontId="45" fillId="29" borderId="118" xfId="1" quotePrefix="1" applyFont="1" applyFill="1" applyBorder="1" applyAlignment="1">
      <alignment horizontal="right" vertical="top"/>
    </xf>
    <xf numFmtId="9" fontId="71" fillId="29" borderId="115" xfId="1" quotePrefix="1" applyFont="1" applyFill="1" applyBorder="1" applyAlignment="1">
      <alignment horizontal="right" vertical="top"/>
    </xf>
    <xf numFmtId="0" fontId="71" fillId="27" borderId="136" xfId="0" quotePrefix="1" applyFont="1" applyFill="1" applyBorder="1" applyAlignment="1">
      <alignment horizontal="right" vertical="top"/>
    </xf>
    <xf numFmtId="9" fontId="45" fillId="27" borderId="1" xfId="1" quotePrefix="1" applyFont="1" applyFill="1" applyBorder="1" applyAlignment="1">
      <alignment horizontal="right" vertical="top"/>
    </xf>
    <xf numFmtId="9" fontId="71" fillId="27" borderId="136" xfId="1" quotePrefix="1" applyFont="1" applyFill="1" applyBorder="1" applyAlignment="1">
      <alignment horizontal="right" vertical="top"/>
    </xf>
    <xf numFmtId="0" fontId="71" fillId="29" borderId="136" xfId="0" quotePrefix="1" applyFont="1" applyFill="1" applyBorder="1" applyAlignment="1">
      <alignment horizontal="right" vertical="top"/>
    </xf>
    <xf numFmtId="9" fontId="45" fillId="29" borderId="1" xfId="1" quotePrefix="1" applyFont="1" applyFill="1" applyBorder="1" applyAlignment="1">
      <alignment horizontal="right" vertical="top"/>
    </xf>
    <xf numFmtId="9" fontId="71" fillId="29" borderId="136" xfId="1" quotePrefix="1" applyFont="1" applyFill="1" applyBorder="1" applyAlignment="1">
      <alignment horizontal="right" vertical="top"/>
    </xf>
    <xf numFmtId="175" fontId="45" fillId="29" borderId="118" xfId="5" quotePrefix="1" applyNumberFormat="1" applyFont="1" applyFill="1" applyBorder="1" applyAlignment="1">
      <alignment horizontal="right" vertical="top"/>
    </xf>
    <xf numFmtId="175" fontId="45" fillId="27" borderId="1" xfId="5" quotePrefix="1" applyNumberFormat="1" applyFont="1" applyFill="1" applyBorder="1" applyAlignment="1">
      <alignment horizontal="right" vertical="top"/>
    </xf>
    <xf numFmtId="175" fontId="45" fillId="29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4" borderId="155" xfId="1" applyNumberFormat="1" applyFont="1" applyFill="1" applyBorder="1" applyAlignment="1">
      <alignment horizontal="left"/>
    </xf>
    <xf numFmtId="168" fontId="14" fillId="8" borderId="0" xfId="0" applyNumberFormat="1" applyFont="1" applyFill="1"/>
    <xf numFmtId="0" fontId="32" fillId="7" borderId="3" xfId="0" applyFont="1" applyFill="1" applyBorder="1" applyAlignment="1">
      <alignment horizontal="left" vertical="center" wrapText="1"/>
    </xf>
    <xf numFmtId="0" fontId="32" fillId="7" borderId="3" xfId="0" quotePrefix="1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15" fillId="36" borderId="59" xfId="0" applyFont="1" applyFill="1" applyBorder="1"/>
    <xf numFmtId="0" fontId="15" fillId="36" borderId="18" xfId="0" applyFont="1" applyFill="1" applyBorder="1"/>
    <xf numFmtId="0" fontId="0" fillId="36" borderId="18" xfId="0" applyFill="1" applyBorder="1"/>
    <xf numFmtId="0" fontId="35" fillId="36" borderId="18" xfId="0" applyFont="1" applyFill="1" applyBorder="1"/>
    <xf numFmtId="168" fontId="0" fillId="36" borderId="18" xfId="0" applyNumberFormat="1" applyFill="1" applyBorder="1"/>
    <xf numFmtId="2" fontId="0" fillId="6" borderId="93" xfId="0" applyNumberFormat="1" applyFill="1" applyBorder="1"/>
    <xf numFmtId="2" fontId="0" fillId="6" borderId="0" xfId="0" applyNumberFormat="1" applyFill="1" applyBorder="1"/>
    <xf numFmtId="0" fontId="0" fillId="6" borderId="0" xfId="0" applyFill="1" applyBorder="1"/>
    <xf numFmtId="0" fontId="35" fillId="6" borderId="0" xfId="0" applyFont="1" applyFill="1" applyBorder="1"/>
    <xf numFmtId="168" fontId="0" fillId="6" borderId="0" xfId="0" applyNumberFormat="1" applyFill="1" applyBorder="1"/>
    <xf numFmtId="0" fontId="0" fillId="36" borderId="93" xfId="0" applyFill="1" applyBorder="1"/>
    <xf numFmtId="0" fontId="0" fillId="36" borderId="0" xfId="0" applyFill="1" applyBorder="1"/>
    <xf numFmtId="0" fontId="35" fillId="36" borderId="0" xfId="0" applyFont="1" applyFill="1" applyBorder="1"/>
    <xf numFmtId="168" fontId="0" fillId="36" borderId="0" xfId="0" applyNumberFormat="1" applyFill="1" applyBorder="1"/>
    <xf numFmtId="0" fontId="0" fillId="36" borderId="26" xfId="0" applyFill="1" applyBorder="1"/>
    <xf numFmtId="0" fontId="0" fillId="36" borderId="2" xfId="0" applyFill="1" applyBorder="1"/>
    <xf numFmtId="0" fontId="35" fillId="36" borderId="2" xfId="0" applyFont="1" applyFill="1" applyBorder="1"/>
    <xf numFmtId="168" fontId="0" fillId="36" borderId="2" xfId="0" applyNumberFormat="1" applyFill="1" applyBorder="1"/>
    <xf numFmtId="2" fontId="0" fillId="6" borderId="59" xfId="0" applyNumberFormat="1" applyFill="1" applyBorder="1"/>
    <xf numFmtId="0" fontId="0" fillId="6" borderId="18" xfId="0" applyFill="1" applyBorder="1"/>
    <xf numFmtId="0" fontId="35" fillId="6" borderId="18" xfId="0" applyFont="1" applyFill="1" applyBorder="1"/>
    <xf numFmtId="168" fontId="0" fillId="6" borderId="18" xfId="0" applyNumberFormat="1" applyFill="1" applyBorder="1"/>
    <xf numFmtId="2" fontId="0" fillId="6" borderId="26" xfId="0" applyNumberFormat="1" applyFill="1" applyBorder="1"/>
    <xf numFmtId="0" fontId="0" fillId="6" borderId="2" xfId="0" applyFill="1" applyBorder="1"/>
    <xf numFmtId="0" fontId="35" fillId="6" borderId="2" xfId="0" applyFont="1" applyFill="1" applyBorder="1"/>
    <xf numFmtId="168" fontId="0" fillId="6" borderId="2" xfId="0" applyNumberFormat="1" applyFill="1" applyBorder="1"/>
    <xf numFmtId="2" fontId="0" fillId="6" borderId="18" xfId="0" applyNumberFormat="1" applyFill="1" applyBorder="1"/>
    <xf numFmtId="2" fontId="0" fillId="6" borderId="2" xfId="0" applyNumberFormat="1" applyFill="1" applyBorder="1"/>
    <xf numFmtId="0" fontId="0" fillId="36" borderId="59" xfId="0" applyFill="1" applyBorder="1"/>
    <xf numFmtId="2" fontId="0" fillId="36" borderId="0" xfId="0" applyNumberFormat="1" applyFill="1" applyBorder="1"/>
    <xf numFmtId="2" fontId="0" fillId="36" borderId="2" xfId="0" applyNumberFormat="1" applyFill="1" applyBorder="1"/>
    <xf numFmtId="167" fontId="0" fillId="36" borderId="143" xfId="0" applyNumberFormat="1" applyFill="1" applyBorder="1"/>
    <xf numFmtId="167" fontId="0" fillId="6" borderId="145" xfId="0" applyNumberFormat="1" applyFill="1" applyBorder="1"/>
    <xf numFmtId="167" fontId="0" fillId="36" borderId="145" xfId="0" applyNumberFormat="1" applyFill="1" applyBorder="1"/>
    <xf numFmtId="167" fontId="0" fillId="36" borderId="144" xfId="0" applyNumberFormat="1" applyFill="1" applyBorder="1"/>
    <xf numFmtId="167" fontId="0" fillId="6" borderId="143" xfId="0" applyNumberFormat="1" applyFill="1" applyBorder="1"/>
    <xf numFmtId="167" fontId="0" fillId="6" borderId="144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0" fontId="45" fillId="6" borderId="0" xfId="0" applyFont="1" applyFill="1" applyAlignment="1">
      <alignment horizontal="left" vertical="center"/>
    </xf>
    <xf numFmtId="0" fontId="49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4" fillId="43" borderId="113" xfId="0" applyNumberFormat="1" applyFont="1" applyFill="1" applyBorder="1" applyAlignment="1">
      <alignment horizontal="center" vertical="center"/>
    </xf>
    <xf numFmtId="165" fontId="84" fillId="43" borderId="106" xfId="0" applyNumberFormat="1" applyFont="1" applyFill="1" applyBorder="1" applyAlignment="1">
      <alignment horizontal="center" vertical="center"/>
    </xf>
    <xf numFmtId="165" fontId="84" fillId="43" borderId="146" xfId="0" applyNumberFormat="1" applyFont="1" applyFill="1" applyBorder="1" applyAlignment="1">
      <alignment horizontal="center" vertical="center"/>
    </xf>
    <xf numFmtId="0" fontId="83" fillId="11" borderId="59" xfId="0" applyFont="1" applyFill="1" applyBorder="1" applyAlignment="1">
      <alignment horizontal="center" vertical="center"/>
    </xf>
    <xf numFmtId="0" fontId="83" fillId="11" borderId="18" xfId="0" applyFont="1" applyFill="1" applyBorder="1" applyAlignment="1">
      <alignment horizontal="center" vertical="center"/>
    </xf>
    <xf numFmtId="0" fontId="83" fillId="11" borderId="143" xfId="0" applyFont="1" applyFill="1" applyBorder="1" applyAlignment="1">
      <alignment horizontal="center" vertical="center"/>
    </xf>
    <xf numFmtId="165" fontId="84" fillId="13" borderId="59" xfId="0" applyNumberFormat="1" applyFont="1" applyFill="1" applyBorder="1" applyAlignment="1">
      <alignment horizontal="center" vertical="center"/>
    </xf>
    <xf numFmtId="165" fontId="84" fillId="13" borderId="143" xfId="0" applyNumberFormat="1" applyFont="1" applyFill="1" applyBorder="1" applyAlignment="1">
      <alignment horizontal="center" vertical="center"/>
    </xf>
    <xf numFmtId="165" fontId="16" fillId="13" borderId="19" xfId="0" applyNumberFormat="1" applyFont="1" applyFill="1" applyBorder="1" applyAlignment="1">
      <alignment horizontal="center" vertical="center"/>
    </xf>
    <xf numFmtId="165" fontId="16" fillId="13" borderId="5" xfId="0" applyNumberFormat="1" applyFont="1" applyFill="1" applyBorder="1" applyAlignment="1">
      <alignment horizontal="center" vertical="center"/>
    </xf>
    <xf numFmtId="165" fontId="16" fillId="13" borderId="15" xfId="0" applyNumberFormat="1" applyFont="1" applyFill="1" applyBorder="1" applyAlignment="1">
      <alignment horizontal="center" vertical="center"/>
    </xf>
    <xf numFmtId="165" fontId="16" fillId="13" borderId="12" xfId="0" applyNumberFormat="1" applyFont="1" applyFill="1" applyBorder="1" applyAlignment="1">
      <alignment horizontal="center" vertical="center"/>
    </xf>
    <xf numFmtId="165" fontId="16" fillId="13" borderId="0" xfId="0" applyNumberFormat="1" applyFont="1" applyFill="1" applyAlignment="1">
      <alignment horizontal="center" vertical="center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5" borderId="59" xfId="0" applyNumberFormat="1" applyFont="1" applyFill="1" applyBorder="1" applyAlignment="1" applyProtection="1">
      <alignment horizontal="center" wrapText="1"/>
      <protection locked="0"/>
    </xf>
    <xf numFmtId="0" fontId="65" fillId="35" borderId="26" xfId="0" applyNumberFormat="1" applyFont="1" applyFill="1" applyBorder="1" applyAlignment="1" applyProtection="1">
      <alignment horizontal="center" wrapText="1"/>
      <protection locked="0"/>
    </xf>
    <xf numFmtId="2" fontId="32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/>
      <protection locked="0"/>
    </xf>
    <xf numFmtId="0" fontId="39" fillId="2" borderId="8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7" xfId="0" applyNumberFormat="1" applyFont="1" applyBorder="1" applyAlignment="1">
      <alignment horizontal="center"/>
    </xf>
    <xf numFmtId="2" fontId="32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5" fillId="0" borderId="65" xfId="0" applyNumberFormat="1" applyFont="1" applyBorder="1" applyAlignment="1">
      <alignment horizontal="center"/>
    </xf>
    <xf numFmtId="2" fontId="45" fillId="0" borderId="169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6" fillId="18" borderId="0" xfId="0" applyFont="1" applyFill="1" applyAlignment="1">
      <alignment horizontal="center" vertical="center"/>
    </xf>
    <xf numFmtId="0" fontId="46" fillId="15" borderId="0" xfId="0" applyFont="1" applyFill="1" applyAlignment="1">
      <alignment horizontal="center" vertical="center"/>
    </xf>
    <xf numFmtId="0" fontId="94" fillId="28" borderId="141" xfId="0" applyFont="1" applyFill="1" applyBorder="1" applyAlignment="1">
      <alignment horizontal="center"/>
    </xf>
    <xf numFmtId="0" fontId="94" fillId="28" borderId="106" xfId="0" applyFont="1" applyFill="1" applyBorder="1" applyAlignment="1">
      <alignment horizontal="center"/>
    </xf>
    <xf numFmtId="0" fontId="94" fillId="28" borderId="160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0" fillId="28" borderId="59" xfId="0" quotePrefix="1" applyFont="1" applyFill="1" applyBorder="1" applyAlignment="1">
      <alignment horizontal="center" vertical="center"/>
    </xf>
    <xf numFmtId="0" fontId="60" fillId="28" borderId="18" xfId="0" quotePrefix="1" applyFont="1" applyFill="1" applyBorder="1" applyAlignment="1">
      <alignment horizontal="center" vertical="center"/>
    </xf>
    <xf numFmtId="0" fontId="60" fillId="28" borderId="143" xfId="0" quotePrefix="1" applyFont="1" applyFill="1" applyBorder="1" applyAlignment="1">
      <alignment horizontal="center" vertical="center"/>
    </xf>
    <xf numFmtId="0" fontId="46" fillId="18" borderId="2" xfId="0" applyFont="1" applyFill="1" applyBorder="1" applyAlignment="1">
      <alignment horizontal="center" vertical="center"/>
    </xf>
    <xf numFmtId="0" fontId="56" fillId="28" borderId="113" xfId="0" applyFont="1" applyFill="1" applyBorder="1" applyAlignment="1">
      <alignment horizontal="center"/>
    </xf>
    <xf numFmtId="0" fontId="56" fillId="28" borderId="106" xfId="0" applyFont="1" applyFill="1" applyBorder="1" applyAlignment="1">
      <alignment horizontal="center"/>
    </xf>
    <xf numFmtId="0" fontId="56" fillId="28" borderId="146" xfId="0" applyFont="1" applyFill="1" applyBorder="1" applyAlignment="1">
      <alignment horizontal="center"/>
    </xf>
    <xf numFmtId="0" fontId="60" fillId="26" borderId="113" xfId="0" quotePrefix="1" applyFont="1" applyFill="1" applyBorder="1" applyAlignment="1">
      <alignment horizontal="center"/>
    </xf>
    <xf numFmtId="0" fontId="60" fillId="26" borderId="106" xfId="0" quotePrefix="1" applyFont="1" applyFill="1" applyBorder="1" applyAlignment="1">
      <alignment horizontal="center"/>
    </xf>
    <xf numFmtId="0" fontId="60" fillId="26" borderId="146" xfId="0" quotePrefix="1" applyFont="1" applyFill="1" applyBorder="1" applyAlignment="1">
      <alignment horizontal="center"/>
    </xf>
    <xf numFmtId="2" fontId="32" fillId="0" borderId="0" xfId="0" applyNumberFormat="1" applyFont="1"/>
    <xf numFmtId="0" fontId="96" fillId="47" borderId="190" xfId="19" applyFont="1" applyFill="1" applyBorder="1" applyAlignment="1">
      <alignment horizontal="center" vertical="center"/>
    </xf>
    <xf numFmtId="49" fontId="96" fillId="46" borderId="190" xfId="19" applyNumberFormat="1" applyFont="1" applyFill="1" applyBorder="1" applyAlignment="1">
      <alignment horizontal="left" vertical="center"/>
    </xf>
    <xf numFmtId="0" fontId="96" fillId="47" borderId="190" xfId="19" applyFont="1" applyFill="1" applyBorder="1" applyAlignment="1">
      <alignment horizontal="center" vertical="center"/>
    </xf>
    <xf numFmtId="49" fontId="96" fillId="46" borderId="190" xfId="19" applyNumberFormat="1" applyFont="1" applyFill="1" applyBorder="1" applyAlignment="1">
      <alignment horizontal="left" vertical="center"/>
    </xf>
  </cellXfs>
  <cellStyles count="20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Normal 5" xfId="19" xr:uid="{40EBAA40-5FB6-4A9D-8CC5-68BC1D769A3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196852</xdr:colOff>
      <xdr:row>40</xdr:row>
      <xdr:rowOff>91016</xdr:rowOff>
    </xdr:from>
    <xdr:to>
      <xdr:col>27</xdr:col>
      <xdr:colOff>434976</xdr:colOff>
      <xdr:row>54</xdr:row>
      <xdr:rowOff>101599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  <xdr:twoCellAnchor>
    <xdr:from>
      <xdr:col>23</xdr:col>
      <xdr:colOff>4763</xdr:colOff>
      <xdr:row>18</xdr:row>
      <xdr:rowOff>4764</xdr:rowOff>
    </xdr:from>
    <xdr:to>
      <xdr:col>23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685800</xdr:colOff>
      <xdr:row>26</xdr:row>
      <xdr:rowOff>95251</xdr:rowOff>
    </xdr:from>
    <xdr:to>
      <xdr:col>23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K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84" t="s">
        <v>893</v>
      </c>
      <c r="B17" s="1084"/>
      <c r="C17" s="1084"/>
      <c r="D17" s="1084"/>
      <c r="E17" s="1084"/>
      <c r="F17" s="1084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85" t="s">
        <v>656</v>
      </c>
      <c r="C20" s="1085"/>
      <c r="D20" s="1085"/>
      <c r="E20" s="1085"/>
      <c r="F20" s="1085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657</v>
      </c>
      <c r="B21" s="1086" t="s">
        <v>1</v>
      </c>
      <c r="C21" s="1086"/>
      <c r="D21" s="1086"/>
      <c r="E21" s="1086"/>
      <c r="F21" s="1086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86" t="s">
        <v>658</v>
      </c>
      <c r="C22" s="1086"/>
      <c r="D22" s="1086"/>
      <c r="E22" s="1086"/>
      <c r="F22" s="1086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659</v>
      </c>
      <c r="B23" s="429" t="s">
        <v>660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17" t="s">
        <v>894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87"/>
      <c r="B25" s="1087"/>
      <c r="C25" s="1087"/>
      <c r="D25" s="1087"/>
      <c r="E25" s="1087"/>
      <c r="F25" s="1087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83"/>
      <c r="B26" s="1083"/>
      <c r="C26" s="1083"/>
      <c r="D26" s="1083"/>
      <c r="E26" s="1083"/>
      <c r="F26" s="1083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18" customWidth="1"/>
    <col min="2" max="2" width="19.5703125" style="618" customWidth="1"/>
    <col min="3" max="3" width="93.5703125" style="618" bestFit="1" customWidth="1"/>
    <col min="4" max="4" width="11.28515625" style="618" customWidth="1"/>
    <col min="5" max="5" width="11.42578125" style="618" customWidth="1"/>
    <col min="6" max="6" width="9.140625" style="618"/>
    <col min="7" max="7" width="18.5703125" style="618" customWidth="1"/>
    <col min="8" max="8" width="96.5703125" style="618" customWidth="1"/>
    <col min="9" max="16384" width="9.140625" style="618"/>
  </cols>
  <sheetData>
    <row r="1" spans="2:20" ht="15" thickBot="1"/>
    <row r="2" spans="2:20" ht="19.5" thickBot="1">
      <c r="B2" s="1088" t="s">
        <v>4</v>
      </c>
      <c r="C2" s="1089"/>
      <c r="D2" s="1089"/>
      <c r="E2" s="1090"/>
      <c r="G2" s="1088" t="s">
        <v>5</v>
      </c>
      <c r="H2" s="1090"/>
      <c r="I2" s="619"/>
      <c r="J2" s="619"/>
      <c r="K2" s="620"/>
      <c r="L2" s="620"/>
      <c r="M2" s="620"/>
      <c r="N2" s="620"/>
      <c r="O2" s="620"/>
      <c r="P2" s="620"/>
      <c r="Q2" s="620"/>
      <c r="R2" s="620"/>
      <c r="S2" s="620"/>
      <c r="T2" s="620"/>
    </row>
    <row r="3" spans="2:20" ht="15.75" thickBot="1">
      <c r="B3" s="644" t="s">
        <v>661</v>
      </c>
      <c r="C3" s="645" t="s">
        <v>6</v>
      </c>
      <c r="D3" s="645" t="s">
        <v>7</v>
      </c>
      <c r="E3" s="646" t="s">
        <v>897</v>
      </c>
      <c r="G3" s="622"/>
      <c r="H3" s="678" t="s">
        <v>662</v>
      </c>
      <c r="I3" s="619"/>
      <c r="J3" s="619"/>
      <c r="K3" s="620"/>
      <c r="L3" s="620"/>
      <c r="M3" s="620"/>
      <c r="N3" s="620"/>
      <c r="O3" s="620"/>
      <c r="P3" s="620"/>
      <c r="Q3" s="620"/>
      <c r="R3" s="620"/>
      <c r="S3" s="620"/>
      <c r="T3" s="620"/>
    </row>
    <row r="4" spans="2:20">
      <c r="B4" s="647" t="s">
        <v>895</v>
      </c>
      <c r="C4" s="648" t="s">
        <v>896</v>
      </c>
      <c r="D4" s="649">
        <v>44136</v>
      </c>
      <c r="E4" s="650" t="s">
        <v>898</v>
      </c>
      <c r="G4" s="626"/>
      <c r="H4" s="679" t="s">
        <v>664</v>
      </c>
      <c r="I4" s="619"/>
      <c r="J4" s="619"/>
      <c r="K4" s="620"/>
      <c r="L4" s="620"/>
      <c r="M4" s="620"/>
      <c r="N4" s="620"/>
      <c r="O4" s="620"/>
      <c r="P4" s="620"/>
      <c r="Q4" s="620"/>
      <c r="R4" s="620"/>
      <c r="S4" s="620"/>
      <c r="T4" s="620"/>
    </row>
    <row r="5" spans="2:20">
      <c r="B5" s="651" t="s">
        <v>8</v>
      </c>
      <c r="C5" s="623" t="s">
        <v>663</v>
      </c>
      <c r="D5" s="627">
        <v>44169</v>
      </c>
      <c r="E5" s="652" t="s">
        <v>899</v>
      </c>
      <c r="G5" s="628"/>
      <c r="H5" s="679" t="s">
        <v>666</v>
      </c>
      <c r="I5" s="619"/>
      <c r="J5" s="619"/>
      <c r="K5" s="620"/>
      <c r="L5" s="620"/>
      <c r="M5" s="620"/>
      <c r="N5" s="620"/>
      <c r="O5" s="620"/>
      <c r="P5" s="620"/>
      <c r="Q5" s="620"/>
      <c r="R5" s="620"/>
      <c r="S5" s="620"/>
      <c r="T5" s="620"/>
    </row>
    <row r="6" spans="2:20">
      <c r="B6" s="651" t="s">
        <v>900</v>
      </c>
      <c r="C6" s="623" t="s">
        <v>901</v>
      </c>
      <c r="D6" s="627">
        <v>44166</v>
      </c>
      <c r="E6" s="652" t="s">
        <v>899</v>
      </c>
      <c r="G6" s="629" t="s">
        <v>9</v>
      </c>
      <c r="H6" s="679" t="s">
        <v>668</v>
      </c>
      <c r="I6" s="619"/>
      <c r="J6" s="619"/>
      <c r="K6" s="620"/>
      <c r="L6" s="620"/>
      <c r="M6" s="620"/>
      <c r="N6" s="620"/>
      <c r="O6" s="620"/>
      <c r="P6" s="620"/>
      <c r="Q6" s="620"/>
      <c r="R6" s="620"/>
      <c r="S6" s="620"/>
      <c r="T6" s="620"/>
    </row>
    <row r="7" spans="2:20">
      <c r="B7" s="651" t="s">
        <v>903</v>
      </c>
      <c r="C7" s="623" t="s">
        <v>665</v>
      </c>
      <c r="D7" s="624">
        <v>43862</v>
      </c>
      <c r="E7" s="652" t="s">
        <v>899</v>
      </c>
      <c r="G7" s="630"/>
      <c r="H7" s="679" t="s">
        <v>670</v>
      </c>
      <c r="I7" s="619"/>
      <c r="J7" s="619"/>
      <c r="K7" s="620"/>
      <c r="L7" s="620"/>
      <c r="M7" s="620"/>
      <c r="N7" s="620"/>
      <c r="O7" s="620"/>
      <c r="P7" s="620"/>
      <c r="Q7" s="620"/>
      <c r="R7" s="620"/>
      <c r="S7" s="620"/>
      <c r="T7" s="620"/>
    </row>
    <row r="8" spans="2:20">
      <c r="B8" s="651" t="s">
        <v>667</v>
      </c>
      <c r="C8" s="623" t="s">
        <v>902</v>
      </c>
      <c r="D8" s="624">
        <v>44166</v>
      </c>
      <c r="E8" s="652" t="s">
        <v>899</v>
      </c>
      <c r="G8" s="631"/>
      <c r="H8" s="679" t="s">
        <v>927</v>
      </c>
      <c r="I8" s="632"/>
      <c r="J8" s="632"/>
      <c r="K8" s="632"/>
      <c r="L8" s="632"/>
      <c r="M8" s="632"/>
      <c r="N8" s="632"/>
      <c r="O8" s="632"/>
      <c r="P8" s="632"/>
      <c r="Q8" s="632"/>
      <c r="R8" s="632"/>
      <c r="S8" s="632"/>
      <c r="T8" s="632"/>
    </row>
    <row r="9" spans="2:20" ht="15" thickBot="1">
      <c r="B9" s="651" t="s">
        <v>904</v>
      </c>
      <c r="C9" s="623" t="s">
        <v>905</v>
      </c>
      <c r="D9" s="624">
        <v>44044</v>
      </c>
      <c r="E9" s="652" t="s">
        <v>899</v>
      </c>
      <c r="G9" s="633"/>
      <c r="H9" s="680" t="s">
        <v>10</v>
      </c>
      <c r="I9" s="634"/>
      <c r="J9" s="634"/>
      <c r="K9" s="634"/>
      <c r="L9" s="634"/>
      <c r="M9" s="634"/>
      <c r="N9" s="634"/>
      <c r="O9" s="634"/>
      <c r="P9" s="634"/>
      <c r="Q9" s="634"/>
      <c r="R9" s="634"/>
      <c r="S9" s="634"/>
      <c r="T9" s="634"/>
    </row>
    <row r="10" spans="2:20">
      <c r="B10" s="651" t="s">
        <v>906</v>
      </c>
      <c r="C10" s="623" t="s">
        <v>669</v>
      </c>
      <c r="D10" s="624">
        <v>44136</v>
      </c>
      <c r="E10" s="652" t="s">
        <v>899</v>
      </c>
      <c r="I10" s="634"/>
      <c r="J10" s="634"/>
      <c r="K10" s="634"/>
      <c r="L10" s="634"/>
      <c r="M10" s="634"/>
      <c r="N10" s="634"/>
      <c r="O10" s="634"/>
      <c r="P10" s="634"/>
      <c r="Q10" s="634"/>
      <c r="R10" s="634"/>
      <c r="S10" s="634"/>
      <c r="T10" s="634"/>
    </row>
    <row r="11" spans="2:20">
      <c r="B11" s="651" t="s">
        <v>907</v>
      </c>
      <c r="C11" s="623" t="s">
        <v>671</v>
      </c>
      <c r="D11" s="624">
        <v>44013</v>
      </c>
      <c r="E11" s="652" t="s">
        <v>899</v>
      </c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</row>
    <row r="12" spans="2:20">
      <c r="B12" s="651" t="s">
        <v>908</v>
      </c>
      <c r="C12" s="623" t="s">
        <v>672</v>
      </c>
      <c r="D12" s="624">
        <v>44136</v>
      </c>
      <c r="E12" s="652" t="s">
        <v>898</v>
      </c>
    </row>
    <row r="13" spans="2:20">
      <c r="B13" s="651" t="s">
        <v>909</v>
      </c>
      <c r="C13" s="623" t="s">
        <v>911</v>
      </c>
      <c r="D13" s="624">
        <v>44136</v>
      </c>
      <c r="E13" s="652" t="s">
        <v>899</v>
      </c>
    </row>
    <row r="14" spans="2:20">
      <c r="B14" s="651" t="s">
        <v>910</v>
      </c>
      <c r="C14" s="623" t="s">
        <v>912</v>
      </c>
      <c r="D14" s="624">
        <v>44105</v>
      </c>
      <c r="E14" s="652" t="s">
        <v>899</v>
      </c>
    </row>
    <row r="15" spans="2:20">
      <c r="B15" s="651" t="s">
        <v>673</v>
      </c>
      <c r="C15" s="623" t="s">
        <v>674</v>
      </c>
      <c r="D15" s="624">
        <v>44105</v>
      </c>
      <c r="E15" s="652" t="s">
        <v>899</v>
      </c>
    </row>
    <row r="16" spans="2:20">
      <c r="B16" s="651" t="s">
        <v>11</v>
      </c>
      <c r="C16" s="623" t="s">
        <v>675</v>
      </c>
      <c r="D16" s="624">
        <v>44166</v>
      </c>
      <c r="E16" s="652" t="s">
        <v>899</v>
      </c>
    </row>
    <row r="17" spans="2:8">
      <c r="B17" s="651" t="s">
        <v>12</v>
      </c>
      <c r="C17" s="623" t="s">
        <v>676</v>
      </c>
      <c r="D17" s="624">
        <v>44166</v>
      </c>
      <c r="E17" s="652" t="s">
        <v>899</v>
      </c>
    </row>
    <row r="18" spans="2:8" ht="15" thickBot="1">
      <c r="B18" s="653" t="s">
        <v>13</v>
      </c>
      <c r="C18" s="654" t="s">
        <v>677</v>
      </c>
      <c r="D18" s="655">
        <v>44166</v>
      </c>
      <c r="E18" s="656" t="s">
        <v>899</v>
      </c>
    </row>
    <row r="19" spans="2:8" ht="15" thickBot="1"/>
    <row r="20" spans="2:8" ht="19.5" thickBot="1">
      <c r="B20" s="1091" t="s">
        <v>681</v>
      </c>
      <c r="C20" s="1092"/>
      <c r="D20" s="1092"/>
      <c r="E20" s="1093"/>
      <c r="G20" s="1088" t="s">
        <v>14</v>
      </c>
      <c r="H20" s="1090"/>
    </row>
    <row r="21" spans="2:8" ht="15" customHeight="1">
      <c r="B21" s="658" t="s">
        <v>661</v>
      </c>
      <c r="C21" s="659" t="s">
        <v>6</v>
      </c>
      <c r="D21" s="660" t="s">
        <v>7</v>
      </c>
      <c r="E21" s="661" t="s">
        <v>897</v>
      </c>
      <c r="G21" s="635" t="s">
        <v>15</v>
      </c>
      <c r="H21" s="636" t="s">
        <v>678</v>
      </c>
    </row>
    <row r="22" spans="2:8" ht="15" customHeight="1">
      <c r="B22" s="669" t="s">
        <v>18</v>
      </c>
      <c r="C22" s="663" t="s">
        <v>682</v>
      </c>
      <c r="D22" s="663"/>
      <c r="E22" s="670"/>
      <c r="G22" s="637" t="s">
        <v>679</v>
      </c>
      <c r="H22" s="638" t="s">
        <v>16</v>
      </c>
    </row>
    <row r="23" spans="2:8" ht="15" customHeight="1">
      <c r="B23" s="669" t="s">
        <v>19</v>
      </c>
      <c r="C23" s="625" t="s">
        <v>684</v>
      </c>
      <c r="D23" s="625"/>
      <c r="E23" s="670"/>
      <c r="G23" s="637" t="s">
        <v>17</v>
      </c>
      <c r="H23" s="681" t="s">
        <v>913</v>
      </c>
    </row>
    <row r="24" spans="2:8" ht="15" customHeight="1">
      <c r="B24" s="669" t="s">
        <v>21</v>
      </c>
      <c r="C24" s="625" t="s">
        <v>22</v>
      </c>
      <c r="D24" s="664" t="s">
        <v>23</v>
      </c>
      <c r="E24" s="652" t="s">
        <v>899</v>
      </c>
      <c r="G24" s="639" t="s">
        <v>680</v>
      </c>
      <c r="H24" s="640">
        <v>2018</v>
      </c>
    </row>
    <row r="25" spans="2:8" ht="15" customHeight="1">
      <c r="B25" s="669" t="s">
        <v>24</v>
      </c>
      <c r="C25" s="665" t="s">
        <v>685</v>
      </c>
      <c r="D25" s="666">
        <v>43466</v>
      </c>
      <c r="E25" s="652" t="s">
        <v>899</v>
      </c>
    </row>
    <row r="26" spans="2:8" ht="15" customHeight="1">
      <c r="B26" s="669" t="s">
        <v>686</v>
      </c>
      <c r="C26" s="667" t="s">
        <v>687</v>
      </c>
      <c r="D26" s="666">
        <v>43952</v>
      </c>
      <c r="E26" s="652" t="s">
        <v>899</v>
      </c>
    </row>
    <row r="27" spans="2:8" ht="15" customHeight="1">
      <c r="B27" s="669" t="s">
        <v>25</v>
      </c>
      <c r="C27" s="667" t="s">
        <v>688</v>
      </c>
      <c r="D27" s="666">
        <v>43952</v>
      </c>
      <c r="E27" s="652" t="s">
        <v>899</v>
      </c>
    </row>
    <row r="28" spans="2:8" ht="15" customHeight="1">
      <c r="B28" s="669" t="s">
        <v>915</v>
      </c>
      <c r="C28" s="667" t="s">
        <v>918</v>
      </c>
      <c r="D28" s="666">
        <v>43983</v>
      </c>
      <c r="E28" s="652" t="s">
        <v>899</v>
      </c>
    </row>
    <row r="29" spans="2:8" ht="15" customHeight="1">
      <c r="B29" s="669" t="s">
        <v>916</v>
      </c>
      <c r="C29" s="667" t="s">
        <v>917</v>
      </c>
      <c r="D29" s="666">
        <v>43983</v>
      </c>
      <c r="E29" s="652" t="s">
        <v>899</v>
      </c>
    </row>
    <row r="30" spans="2:8" ht="15">
      <c r="B30" s="669" t="s">
        <v>919</v>
      </c>
      <c r="C30" s="668" t="s">
        <v>652</v>
      </c>
      <c r="D30" s="666">
        <v>43983</v>
      </c>
      <c r="E30" s="652" t="s">
        <v>899</v>
      </c>
    </row>
    <row r="31" spans="2:8" ht="15">
      <c r="B31" s="669" t="s">
        <v>920</v>
      </c>
      <c r="C31" s="667" t="s">
        <v>652</v>
      </c>
      <c r="D31" s="666">
        <v>43983</v>
      </c>
      <c r="E31" s="652" t="s">
        <v>899</v>
      </c>
    </row>
    <row r="32" spans="2:8" ht="15">
      <c r="B32" s="669" t="s">
        <v>922</v>
      </c>
      <c r="C32" s="667" t="s">
        <v>653</v>
      </c>
      <c r="D32" s="666">
        <v>43983</v>
      </c>
      <c r="E32" s="652" t="s">
        <v>899</v>
      </c>
    </row>
    <row r="33" spans="1:8" ht="17.25" customHeight="1">
      <c r="B33" s="669" t="s">
        <v>921</v>
      </c>
      <c r="C33" s="668" t="s">
        <v>651</v>
      </c>
      <c r="D33" s="666">
        <v>43983</v>
      </c>
      <c r="E33" s="652" t="s">
        <v>899</v>
      </c>
    </row>
    <row r="34" spans="1:8" ht="15">
      <c r="B34" s="669" t="s">
        <v>923</v>
      </c>
      <c r="C34" s="668" t="s">
        <v>924</v>
      </c>
      <c r="D34" s="666">
        <v>44044</v>
      </c>
      <c r="E34" s="652" t="s">
        <v>899</v>
      </c>
    </row>
    <row r="35" spans="1:8" ht="15">
      <c r="B35" s="669" t="s">
        <v>926</v>
      </c>
      <c r="C35" s="667" t="s">
        <v>925</v>
      </c>
      <c r="D35" s="666">
        <v>44044</v>
      </c>
      <c r="E35" s="652" t="s">
        <v>899</v>
      </c>
    </row>
    <row r="36" spans="1:8" ht="15.75" thickBot="1">
      <c r="B36" s="671" t="s">
        <v>926</v>
      </c>
      <c r="C36" s="673" t="s">
        <v>925</v>
      </c>
      <c r="D36" s="672">
        <v>44044</v>
      </c>
      <c r="E36" s="656" t="s">
        <v>899</v>
      </c>
    </row>
    <row r="37" spans="1:8" ht="15" thickBot="1"/>
    <row r="38" spans="1:8" ht="19.5" thickBot="1">
      <c r="B38" s="1088" t="s">
        <v>689</v>
      </c>
      <c r="C38" s="1089"/>
      <c r="D38" s="1089"/>
      <c r="E38" s="1090"/>
      <c r="G38" s="1094" t="s">
        <v>683</v>
      </c>
      <c r="H38" s="1095"/>
    </row>
    <row r="39" spans="1:8" ht="15">
      <c r="B39" s="641" t="s">
        <v>690</v>
      </c>
      <c r="C39" s="642" t="s">
        <v>6</v>
      </c>
      <c r="D39" s="621" t="s">
        <v>7</v>
      </c>
      <c r="E39" s="621" t="s">
        <v>897</v>
      </c>
      <c r="G39" s="662" t="s">
        <v>20</v>
      </c>
      <c r="H39" s="662" t="s">
        <v>928</v>
      </c>
    </row>
    <row r="40" spans="1:8" ht="15">
      <c r="B40" s="662" t="s">
        <v>26</v>
      </c>
      <c r="C40" s="663" t="s">
        <v>914</v>
      </c>
      <c r="D40" s="676">
        <v>44166</v>
      </c>
      <c r="E40" s="677" t="s">
        <v>899</v>
      </c>
      <c r="G40" s="625"/>
      <c r="H40" s="625"/>
    </row>
    <row r="41" spans="1:8" ht="15">
      <c r="B41" s="662"/>
      <c r="C41" s="625"/>
      <c r="D41" s="625"/>
      <c r="E41" s="664"/>
      <c r="G41" s="625"/>
      <c r="H41" s="625"/>
    </row>
    <row r="42" spans="1:8" ht="15">
      <c r="A42" s="634"/>
      <c r="B42" s="643"/>
      <c r="C42" s="634"/>
      <c r="D42" s="634"/>
      <c r="E42" s="674"/>
      <c r="F42" s="634"/>
      <c r="G42" s="625"/>
      <c r="H42" s="625"/>
    </row>
    <row r="43" spans="1:8" ht="15">
      <c r="A43" s="634"/>
      <c r="B43" s="643"/>
      <c r="C43" s="675"/>
      <c r="D43" s="675"/>
      <c r="E43" s="657"/>
      <c r="F43" s="634"/>
      <c r="G43" s="625"/>
      <c r="H43" s="625"/>
    </row>
    <row r="44" spans="1:8" ht="15">
      <c r="A44" s="634"/>
      <c r="B44" s="643"/>
      <c r="C44" s="675"/>
      <c r="D44" s="675"/>
      <c r="E44" s="657"/>
      <c r="F44" s="634"/>
      <c r="G44" s="625"/>
      <c r="H44" s="625"/>
    </row>
    <row r="45" spans="1:8">
      <c r="G45" s="625"/>
      <c r="H45" s="625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42" t="str" cm="1">
        <f t="array" ref="C3">INDEX(C5:C7,$A$4)</f>
        <v>IE</v>
      </c>
      <c r="D3" s="542" t="str" cm="1">
        <f t="array" ref="D3">INDEX(D5:D7,$A$4)</f>
        <v>National</v>
      </c>
      <c r="E3" s="542" t="str" cm="1">
        <f t="array" ref="E3">INDEX(E5:E7,$A$4)</f>
        <v>IE-CW</v>
      </c>
      <c r="F3" s="542" t="str" cm="1">
        <f t="array" ref="F3">INDEX(F5:F7,$A$4)</f>
        <v>IE-D</v>
      </c>
      <c r="G3" s="542" t="str" cm="1">
        <f t="array" ref="G3">INDEX(G5:G7,$A$4)</f>
        <v>IE-KE</v>
      </c>
      <c r="H3" s="542" t="str" cm="1">
        <f t="array" ref="H3">INDEX(H5:H7,$A$4)</f>
        <v>IE-KK</v>
      </c>
      <c r="I3" s="542" t="str" cm="1">
        <f t="array" ref="I3">INDEX(I5:I7,$A$4)</f>
        <v>IE-LS</v>
      </c>
      <c r="J3" s="542" t="str" cm="1">
        <f t="array" ref="J3">INDEX(J5:J7,$A$4)</f>
        <v>IE-LD</v>
      </c>
      <c r="K3" s="542" t="str" cm="1">
        <f t="array" ref="K3">INDEX(K5:K7,$A$4)</f>
        <v>IE-LH</v>
      </c>
      <c r="L3" s="542" t="str" cm="1">
        <f t="array" ref="L3">INDEX(L5:L7,$A$4)</f>
        <v>IE-MH</v>
      </c>
      <c r="M3" s="542" t="str" cm="1">
        <f t="array" ref="M3">INDEX(M5:M7,$A$4)</f>
        <v>IE-OY</v>
      </c>
      <c r="N3" s="542" t="str" cm="1">
        <f t="array" ref="N3">INDEX(N5:N7,$A$4)</f>
        <v>IE-WH</v>
      </c>
      <c r="O3" s="542" t="str" cm="1">
        <f t="array" ref="O3">INDEX(O5:O7,$A$4)</f>
        <v>IE-WX</v>
      </c>
      <c r="P3" s="542" t="str" cm="1">
        <f t="array" ref="P3">INDEX(P5:P7,$A$4)</f>
        <v>IE-WW</v>
      </c>
      <c r="Q3" s="542" t="str" cm="1">
        <f t="array" ref="Q3">INDEX(Q5:Q7,$A$4)</f>
        <v>IE-CE</v>
      </c>
      <c r="R3" s="542" t="str" cm="1">
        <f t="array" ref="R3">INDEX(R5:R7,$A$4)</f>
        <v>IE-CO</v>
      </c>
      <c r="S3" s="542" t="str" cm="1">
        <f t="array" ref="S3">INDEX(S5:S7,$A$4)</f>
        <v>IE-KY</v>
      </c>
      <c r="T3" s="542" t="str" cm="1">
        <f t="array" ref="T3">INDEX(T5:T7,$A$4)</f>
        <v>IE-LK</v>
      </c>
      <c r="U3" s="542" t="str" cm="1">
        <f t="array" ref="U3">INDEX(U5:U7,$A$4)</f>
        <v>IE-TA</v>
      </c>
      <c r="V3" s="542" t="str" cm="1">
        <f t="array" ref="V3">INDEX(V5:V7,$A$4)</f>
        <v>IE-WD</v>
      </c>
      <c r="W3" s="542" t="str" cm="1">
        <f t="array" ref="W3">INDEX(W5:W7,$A$4)</f>
        <v>IE-G</v>
      </c>
      <c r="X3" s="542" t="str" cm="1">
        <f t="array" ref="X3">INDEX(X5:X7,$A$4)</f>
        <v>IE-LM</v>
      </c>
      <c r="Y3" s="542" t="str" cm="1">
        <f t="array" ref="Y3">INDEX(Y5:Y7,$A$4)</f>
        <v>IE-MO</v>
      </c>
      <c r="Z3" s="542" t="str" cm="1">
        <f t="array" ref="Z3">INDEX(Z5:Z7,$A$4)</f>
        <v>IE-RN</v>
      </c>
      <c r="AA3" s="542" t="str" cm="1">
        <f t="array" ref="AA3">INDEX(AA5:AA7,$A$4)</f>
        <v>IE-SO</v>
      </c>
      <c r="AB3" s="542" t="str" cm="1">
        <f t="array" ref="AB3">INDEX(AB5:AB7,$A$4)</f>
        <v>IE-CN</v>
      </c>
      <c r="AC3" s="542" t="str" cm="1">
        <f t="array" ref="AC3">INDEX(AC5:AC7,$A$4)</f>
        <v>IE-DL</v>
      </c>
      <c r="AD3" s="542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818</v>
      </c>
      <c r="C5" s="543" t="s">
        <v>198</v>
      </c>
      <c r="D5" s="543" t="s">
        <v>819</v>
      </c>
      <c r="E5" s="542" t="str">
        <f>A11</f>
        <v>IE-CW</v>
      </c>
      <c r="F5" s="542" t="str">
        <f>A16</f>
        <v>IE-D</v>
      </c>
      <c r="G5" s="542" t="str">
        <f>A19</f>
        <v>IE-KE</v>
      </c>
      <c r="H5" s="542" t="str">
        <f>A20</f>
        <v>IE-KK</v>
      </c>
      <c r="I5" s="542" t="str">
        <f>A21</f>
        <v>IE-LS</v>
      </c>
      <c r="J5" s="542" t="str">
        <f>A24</f>
        <v>IE-LD</v>
      </c>
      <c r="K5" s="542" t="str">
        <f>A25</f>
        <v>IE-LH</v>
      </c>
      <c r="L5" s="542" t="str">
        <f>A27</f>
        <v>IE-MH</v>
      </c>
      <c r="M5" s="542" t="str">
        <f>A29</f>
        <v>IE-OY</v>
      </c>
      <c r="N5" s="542" t="str">
        <f>A34</f>
        <v>IE-WH</v>
      </c>
      <c r="O5" s="542" t="str">
        <f>A35</f>
        <v>IE-WX</v>
      </c>
      <c r="P5" s="542" t="str">
        <f>A36</f>
        <v>IE-WW</v>
      </c>
      <c r="Q5" s="542" t="str">
        <f>A13</f>
        <v>IE-CE</v>
      </c>
      <c r="R5" s="542" t="str">
        <f>A14</f>
        <v>IE-CO</v>
      </c>
      <c r="S5" s="542" t="str">
        <f>A18</f>
        <v>IE-KY</v>
      </c>
      <c r="T5" s="542" t="str">
        <f>A23</f>
        <v>IE-LK</v>
      </c>
      <c r="U5" s="542" t="str">
        <f>A32</f>
        <v>IE-TA</v>
      </c>
      <c r="V5" s="542" t="str">
        <f>A33</f>
        <v>IE-WD</v>
      </c>
      <c r="W5" s="542" t="str">
        <f>A17</f>
        <v>IE-G</v>
      </c>
      <c r="X5" s="542" t="str">
        <f>A22</f>
        <v>IE-LM</v>
      </c>
      <c r="Y5" s="542" t="str">
        <f>A26</f>
        <v>IE-MO</v>
      </c>
      <c r="Z5" s="542" t="str">
        <f>A30</f>
        <v>IE-RN</v>
      </c>
      <c r="AA5" s="542" t="str">
        <f>A31</f>
        <v>IE-SO</v>
      </c>
      <c r="AB5" s="542" t="str">
        <f>A12</f>
        <v>IE-CN</v>
      </c>
      <c r="AC5" s="542" t="str">
        <f>A15</f>
        <v>IE-DL</v>
      </c>
      <c r="AD5" s="542" t="str">
        <f>A28</f>
        <v>IE-MN</v>
      </c>
    </row>
    <row r="6" spans="1:30" ht="15">
      <c r="A6" s="290" t="s">
        <v>820</v>
      </c>
      <c r="C6" s="542" t="str">
        <f>C5</f>
        <v>IE</v>
      </c>
      <c r="D6" s="542" t="str">
        <f>"*"&amp;D5</f>
        <v>*National</v>
      </c>
      <c r="E6" s="542" t="str">
        <f>"*"&amp;E5</f>
        <v>*IE-CW</v>
      </c>
      <c r="F6" s="542" t="str">
        <f t="shared" ref="F6:AD6" si="0">"*"&amp;F5</f>
        <v>*IE-D</v>
      </c>
      <c r="G6" s="542" t="str">
        <f t="shared" si="0"/>
        <v>*IE-KE</v>
      </c>
      <c r="H6" s="542" t="str">
        <f t="shared" si="0"/>
        <v>*IE-KK</v>
      </c>
      <c r="I6" s="542" t="str">
        <f t="shared" si="0"/>
        <v>*IE-LS</v>
      </c>
      <c r="J6" s="542" t="str">
        <f t="shared" si="0"/>
        <v>*IE-LD</v>
      </c>
      <c r="K6" s="542" t="str">
        <f t="shared" si="0"/>
        <v>*IE-LH</v>
      </c>
      <c r="L6" s="542" t="str">
        <f t="shared" si="0"/>
        <v>*IE-MH</v>
      </c>
      <c r="M6" s="542" t="str">
        <f t="shared" si="0"/>
        <v>*IE-OY</v>
      </c>
      <c r="N6" s="542" t="str">
        <f t="shared" si="0"/>
        <v>*IE-WH</v>
      </c>
      <c r="O6" s="542" t="str">
        <f t="shared" si="0"/>
        <v>*IE-WX</v>
      </c>
      <c r="P6" s="542" t="str">
        <f t="shared" si="0"/>
        <v>*IE-WW</v>
      </c>
      <c r="Q6" s="542" t="str">
        <f t="shared" si="0"/>
        <v>*IE-CE</v>
      </c>
      <c r="R6" s="542" t="str">
        <f t="shared" si="0"/>
        <v>*IE-CO</v>
      </c>
      <c r="S6" s="542" t="str">
        <f t="shared" si="0"/>
        <v>*IE-KY</v>
      </c>
      <c r="T6" s="542" t="str">
        <f t="shared" si="0"/>
        <v>*IE-LK</v>
      </c>
      <c r="U6" s="542" t="str">
        <f t="shared" si="0"/>
        <v>*IE-TA</v>
      </c>
      <c r="V6" s="542" t="str">
        <f t="shared" si="0"/>
        <v>*IE-WD</v>
      </c>
      <c r="W6" s="542" t="str">
        <f t="shared" si="0"/>
        <v>*IE-G</v>
      </c>
      <c r="X6" s="542" t="str">
        <f t="shared" si="0"/>
        <v>*IE-LM</v>
      </c>
      <c r="Y6" s="542" t="str">
        <f t="shared" si="0"/>
        <v>*IE-MO</v>
      </c>
      <c r="Z6" s="542" t="str">
        <f t="shared" si="0"/>
        <v>*IE-RN</v>
      </c>
      <c r="AA6" s="542" t="str">
        <f t="shared" si="0"/>
        <v>*IE-SO</v>
      </c>
      <c r="AB6" s="542" t="str">
        <f t="shared" si="0"/>
        <v>*IE-CN</v>
      </c>
      <c r="AC6" s="542" t="str">
        <f t="shared" si="0"/>
        <v>*IE-DL</v>
      </c>
      <c r="AD6" s="542" t="str">
        <f t="shared" si="0"/>
        <v>*IE-MN</v>
      </c>
    </row>
    <row r="7" spans="1:30" ht="15">
      <c r="A7" s="290" t="s">
        <v>821</v>
      </c>
      <c r="C7" s="542" t="str">
        <f>"*"&amp;C5</f>
        <v>*IE</v>
      </c>
      <c r="D7" s="542" t="str">
        <f>D5</f>
        <v>National</v>
      </c>
      <c r="E7" s="542" t="str">
        <f t="shared" ref="E7:AD7" si="1">E5</f>
        <v>IE-CW</v>
      </c>
      <c r="F7" s="542" t="str">
        <f t="shared" si="1"/>
        <v>IE-D</v>
      </c>
      <c r="G7" s="542" t="str">
        <f t="shared" si="1"/>
        <v>IE-KE</v>
      </c>
      <c r="H7" s="542" t="str">
        <f t="shared" si="1"/>
        <v>IE-KK</v>
      </c>
      <c r="I7" s="542" t="str">
        <f t="shared" si="1"/>
        <v>IE-LS</v>
      </c>
      <c r="J7" s="542" t="str">
        <f t="shared" si="1"/>
        <v>IE-LD</v>
      </c>
      <c r="K7" s="542" t="str">
        <f t="shared" si="1"/>
        <v>IE-LH</v>
      </c>
      <c r="L7" s="542" t="str">
        <f t="shared" si="1"/>
        <v>IE-MH</v>
      </c>
      <c r="M7" s="542" t="str">
        <f t="shared" si="1"/>
        <v>IE-OY</v>
      </c>
      <c r="N7" s="542" t="str">
        <f t="shared" si="1"/>
        <v>IE-WH</v>
      </c>
      <c r="O7" s="542" t="str">
        <f t="shared" si="1"/>
        <v>IE-WX</v>
      </c>
      <c r="P7" s="542" t="str">
        <f t="shared" si="1"/>
        <v>IE-WW</v>
      </c>
      <c r="Q7" s="542" t="str">
        <f t="shared" si="1"/>
        <v>IE-CE</v>
      </c>
      <c r="R7" s="542" t="str">
        <f t="shared" si="1"/>
        <v>IE-CO</v>
      </c>
      <c r="S7" s="542" t="str">
        <f t="shared" si="1"/>
        <v>IE-KY</v>
      </c>
      <c r="T7" s="542" t="str">
        <f t="shared" si="1"/>
        <v>IE-LK</v>
      </c>
      <c r="U7" s="542" t="str">
        <f t="shared" si="1"/>
        <v>IE-TA</v>
      </c>
      <c r="V7" s="542" t="str">
        <f t="shared" si="1"/>
        <v>IE-WD</v>
      </c>
      <c r="W7" s="542" t="str">
        <f t="shared" si="1"/>
        <v>IE-G</v>
      </c>
      <c r="X7" s="542" t="str">
        <f t="shared" si="1"/>
        <v>IE-LM</v>
      </c>
      <c r="Y7" s="542" t="str">
        <f t="shared" si="1"/>
        <v>IE-MO</v>
      </c>
      <c r="Z7" s="542" t="str">
        <f t="shared" si="1"/>
        <v>IE-RN</v>
      </c>
      <c r="AA7" s="542" t="str">
        <f t="shared" si="1"/>
        <v>IE-SO</v>
      </c>
      <c r="AB7" s="542" t="str">
        <f t="shared" si="1"/>
        <v>IE-CN</v>
      </c>
      <c r="AC7" s="542" t="str">
        <f t="shared" si="1"/>
        <v>IE-DL</v>
      </c>
      <c r="AD7" s="542" t="str">
        <f t="shared" si="1"/>
        <v>IE-MN</v>
      </c>
    </row>
    <row r="10" spans="1:30" ht="15.75" thickBot="1">
      <c r="A10" s="544" t="s">
        <v>788</v>
      </c>
      <c r="B10" s="544" t="s">
        <v>822</v>
      </c>
    </row>
    <row r="11" spans="1:30">
      <c r="A11" s="545" t="s">
        <v>823</v>
      </c>
      <c r="B11" s="545" t="s">
        <v>301</v>
      </c>
    </row>
    <row r="12" spans="1:30">
      <c r="A12" s="546" t="s">
        <v>824</v>
      </c>
      <c r="B12" s="546" t="s">
        <v>317</v>
      </c>
    </row>
    <row r="13" spans="1:30">
      <c r="A13" s="546" t="s">
        <v>825</v>
      </c>
      <c r="B13" s="546" t="s">
        <v>335</v>
      </c>
    </row>
    <row r="14" spans="1:30">
      <c r="A14" s="546" t="s">
        <v>826</v>
      </c>
      <c r="B14" s="546" t="s">
        <v>339</v>
      </c>
    </row>
    <row r="15" spans="1:30">
      <c r="A15" s="546" t="s">
        <v>827</v>
      </c>
      <c r="B15" s="546" t="s">
        <v>343</v>
      </c>
    </row>
    <row r="16" spans="1:30">
      <c r="A16" s="546" t="s">
        <v>828</v>
      </c>
      <c r="B16" s="546" t="s">
        <v>347</v>
      </c>
    </row>
    <row r="17" spans="1:2">
      <c r="A17" s="546" t="s">
        <v>829</v>
      </c>
      <c r="B17" s="546" t="s">
        <v>349</v>
      </c>
    </row>
    <row r="18" spans="1:2">
      <c r="A18" s="546" t="s">
        <v>830</v>
      </c>
      <c r="B18" s="546" t="s">
        <v>350</v>
      </c>
    </row>
    <row r="19" spans="1:2">
      <c r="A19" s="546" t="s">
        <v>831</v>
      </c>
      <c r="B19" s="546" t="s">
        <v>336</v>
      </c>
    </row>
    <row r="20" spans="1:2">
      <c r="A20" s="546" t="s">
        <v>832</v>
      </c>
      <c r="B20" s="546" t="s">
        <v>337</v>
      </c>
    </row>
    <row r="21" spans="1:2">
      <c r="A21" s="546" t="s">
        <v>833</v>
      </c>
      <c r="B21" s="546" t="s">
        <v>338</v>
      </c>
    </row>
    <row r="22" spans="1:2">
      <c r="A22" s="546" t="s">
        <v>834</v>
      </c>
      <c r="B22" s="546" t="s">
        <v>354</v>
      </c>
    </row>
    <row r="23" spans="1:2">
      <c r="A23" s="546" t="s">
        <v>835</v>
      </c>
      <c r="B23" s="546" t="s">
        <v>351</v>
      </c>
    </row>
    <row r="24" spans="1:2">
      <c r="A24" s="546" t="s">
        <v>836</v>
      </c>
      <c r="B24" s="546" t="s">
        <v>340</v>
      </c>
    </row>
    <row r="25" spans="1:2">
      <c r="A25" s="546" t="s">
        <v>837</v>
      </c>
      <c r="B25" s="546" t="s">
        <v>341</v>
      </c>
    </row>
    <row r="26" spans="1:2">
      <c r="A26" s="546" t="s">
        <v>838</v>
      </c>
      <c r="B26" s="546" t="s">
        <v>355</v>
      </c>
    </row>
    <row r="27" spans="1:2">
      <c r="A27" s="546" t="s">
        <v>839</v>
      </c>
      <c r="B27" s="546" t="s">
        <v>342</v>
      </c>
    </row>
    <row r="28" spans="1:2">
      <c r="A28" s="546" t="s">
        <v>840</v>
      </c>
      <c r="B28" s="546" t="s">
        <v>358</v>
      </c>
    </row>
    <row r="29" spans="1:2">
      <c r="A29" s="546" t="s">
        <v>841</v>
      </c>
      <c r="B29" s="546" t="s">
        <v>344</v>
      </c>
    </row>
    <row r="30" spans="1:2">
      <c r="A30" s="546" t="s">
        <v>842</v>
      </c>
      <c r="B30" s="546" t="s">
        <v>356</v>
      </c>
    </row>
    <row r="31" spans="1:2">
      <c r="A31" s="546" t="s">
        <v>843</v>
      </c>
      <c r="B31" s="546" t="s">
        <v>357</v>
      </c>
    </row>
    <row r="32" spans="1:2">
      <c r="A32" s="546" t="s">
        <v>844</v>
      </c>
      <c r="B32" s="546" t="s">
        <v>352</v>
      </c>
    </row>
    <row r="33" spans="1:2">
      <c r="A33" s="546" t="s">
        <v>845</v>
      </c>
      <c r="B33" s="546" t="s">
        <v>353</v>
      </c>
    </row>
    <row r="34" spans="1:2">
      <c r="A34" s="546" t="s">
        <v>846</v>
      </c>
      <c r="B34" s="546" t="s">
        <v>345</v>
      </c>
    </row>
    <row r="35" spans="1:2">
      <c r="A35" s="546" t="s">
        <v>847</v>
      </c>
      <c r="B35" s="546" t="s">
        <v>346</v>
      </c>
    </row>
    <row r="36" spans="1:2">
      <c r="A36" s="546" t="s">
        <v>848</v>
      </c>
      <c r="B36" s="546" t="s">
        <v>348</v>
      </c>
    </row>
    <row r="37" spans="1:2" ht="15">
      <c r="A37" s="547" t="s">
        <v>849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0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17" workbookViewId="0">
      <selection activeCell="B21" sqref="B2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99" t="s">
        <v>27</v>
      </c>
      <c r="B1" s="1100"/>
      <c r="C1" s="1100"/>
    </row>
    <row r="2" spans="1:3" s="68" customFormat="1">
      <c r="A2" s="298" t="s">
        <v>691</v>
      </c>
      <c r="B2" s="298" t="s">
        <v>28</v>
      </c>
      <c r="C2" s="298" t="s">
        <v>6</v>
      </c>
    </row>
    <row r="3" spans="1:3">
      <c r="A3" s="290"/>
      <c r="B3" s="291" t="s">
        <v>625</v>
      </c>
      <c r="C3" s="292" t="s">
        <v>1</v>
      </c>
    </row>
    <row r="4" spans="1:3">
      <c r="A4" s="290"/>
      <c r="B4" s="291" t="s">
        <v>866</v>
      </c>
      <c r="C4" s="291" t="s">
        <v>789</v>
      </c>
    </row>
    <row r="5" spans="1:3">
      <c r="A5" s="290"/>
      <c r="B5" s="291" t="s">
        <v>765</v>
      </c>
      <c r="C5" s="291" t="s">
        <v>764</v>
      </c>
    </row>
    <row r="6" spans="1:3">
      <c r="A6" s="298"/>
      <c r="B6" s="298" t="s">
        <v>28</v>
      </c>
      <c r="C6" s="298" t="s">
        <v>6</v>
      </c>
    </row>
    <row r="7" spans="1:3">
      <c r="A7" s="1096" t="s">
        <v>29</v>
      </c>
      <c r="B7" s="1097"/>
      <c r="C7" s="1098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RSDAHT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541</v>
      </c>
      <c r="C25" s="293" t="s">
        <v>472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96" t="s">
        <v>30</v>
      </c>
      <c r="B28" s="1097"/>
      <c r="C28" s="1098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96" t="s">
        <v>43</v>
      </c>
      <c r="B35" s="1097"/>
      <c r="C35" s="1098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96" t="s">
        <v>51</v>
      </c>
      <c r="B39" s="1097"/>
      <c r="C39" s="1098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96" t="s">
        <v>70</v>
      </c>
      <c r="B49" s="1097"/>
      <c r="C49" s="1098"/>
    </row>
    <row r="50" spans="1:3">
      <c r="A50" s="315"/>
      <c r="B50" s="294" t="s">
        <v>879</v>
      </c>
      <c r="C50" s="293" t="s">
        <v>223</v>
      </c>
    </row>
    <row r="51" spans="1:3">
      <c r="A51" s="569" t="s">
        <v>259</v>
      </c>
      <c r="B51" s="294" t="s">
        <v>880</v>
      </c>
      <c r="C51" s="293" t="s">
        <v>890</v>
      </c>
    </row>
    <row r="52" spans="1:3">
      <c r="A52" s="315"/>
      <c r="B52" s="294" t="s">
        <v>881</v>
      </c>
      <c r="C52" s="293" t="s">
        <v>224</v>
      </c>
    </row>
    <row r="53" spans="1:3">
      <c r="A53" s="315"/>
      <c r="B53" s="294" t="s">
        <v>883</v>
      </c>
      <c r="C53" s="293" t="s">
        <v>225</v>
      </c>
    </row>
    <row r="54" spans="1:3">
      <c r="A54" s="315"/>
      <c r="B54" s="294" t="s">
        <v>882</v>
      </c>
      <c r="C54" s="293" t="s">
        <v>226</v>
      </c>
    </row>
    <row r="55" spans="1:3">
      <c r="A55" s="315"/>
      <c r="B55" s="294" t="s">
        <v>884</v>
      </c>
      <c r="C55" s="293" t="s">
        <v>228</v>
      </c>
    </row>
    <row r="56" spans="1:3">
      <c r="A56" s="315"/>
      <c r="B56" s="294" t="s">
        <v>885</v>
      </c>
      <c r="C56" s="293" t="s">
        <v>227</v>
      </c>
    </row>
    <row r="57" spans="1:3">
      <c r="A57" s="315"/>
      <c r="B57" s="294" t="s">
        <v>886</v>
      </c>
      <c r="C57" s="293" t="s">
        <v>229</v>
      </c>
    </row>
    <row r="58" spans="1:3">
      <c r="A58" s="315"/>
      <c r="B58" s="294" t="s">
        <v>71</v>
      </c>
      <c r="C58" s="293" t="s">
        <v>230</v>
      </c>
    </row>
    <row r="59" spans="1:3">
      <c r="A59" s="315"/>
      <c r="B59" s="294" t="s">
        <v>887</v>
      </c>
      <c r="C59" s="293" t="s">
        <v>231</v>
      </c>
    </row>
    <row r="60" spans="1:3">
      <c r="A60" s="315"/>
      <c r="B60" s="294" t="s">
        <v>888</v>
      </c>
      <c r="C60" s="293" t="s">
        <v>891</v>
      </c>
    </row>
    <row r="61" spans="1:3">
      <c r="A61" s="569" t="s">
        <v>259</v>
      </c>
      <c r="B61" s="294" t="s">
        <v>889</v>
      </c>
      <c r="C61" s="293" t="s">
        <v>892</v>
      </c>
    </row>
    <row r="62" spans="1:3">
      <c r="A62" s="1096" t="s">
        <v>72</v>
      </c>
      <c r="B62" s="1097"/>
      <c r="C62" s="1098"/>
    </row>
    <row r="63" spans="1:3">
      <c r="A63" s="1096" t="s">
        <v>73</v>
      </c>
      <c r="B63" s="1097"/>
      <c r="C63" s="1098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775</v>
      </c>
      <c r="C67" s="294" t="s">
        <v>778</v>
      </c>
    </row>
    <row r="68" spans="1:3">
      <c r="A68" s="314"/>
      <c r="B68" s="293" t="s">
        <v>776</v>
      </c>
      <c r="C68" s="294" t="s">
        <v>779</v>
      </c>
    </row>
    <row r="69" spans="1:3">
      <c r="A69" s="314"/>
      <c r="B69" s="293" t="s">
        <v>777</v>
      </c>
      <c r="C69" s="294" t="s">
        <v>780</v>
      </c>
    </row>
    <row r="70" spans="1:3">
      <c r="A70" s="1096" t="s">
        <v>80</v>
      </c>
      <c r="B70" s="1097"/>
      <c r="C70" s="1098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96" t="s">
        <v>533</v>
      </c>
      <c r="B76" s="1097"/>
      <c r="C76" s="1098"/>
    </row>
    <row r="77" spans="1:3">
      <c r="B77" s="294" t="s">
        <v>783</v>
      </c>
      <c r="C77" s="293" t="s">
        <v>531</v>
      </c>
    </row>
    <row r="78" spans="1:3">
      <c r="B78" s="294" t="s">
        <v>532</v>
      </c>
      <c r="C78" s="293" t="s">
        <v>542</v>
      </c>
    </row>
    <row r="79" spans="1:3">
      <c r="B79" s="294" t="s">
        <v>781</v>
      </c>
      <c r="C79" s="293" t="s">
        <v>782</v>
      </c>
    </row>
    <row r="80" spans="1:3">
      <c r="B80" s="294" t="s">
        <v>535</v>
      </c>
      <c r="C80" s="293" t="s">
        <v>534</v>
      </c>
    </row>
    <row r="81" spans="1:3">
      <c r="B81" s="294" t="s">
        <v>784</v>
      </c>
      <c r="C81" s="294" t="s">
        <v>785</v>
      </c>
    </row>
    <row r="82" spans="1:3">
      <c r="B82" s="294" t="s">
        <v>536</v>
      </c>
      <c r="C82" s="294" t="s">
        <v>537</v>
      </c>
    </row>
    <row r="83" spans="1:3">
      <c r="B83" s="294" t="s">
        <v>786</v>
      </c>
      <c r="C83" s="81" t="s">
        <v>787</v>
      </c>
    </row>
    <row r="84" spans="1:3">
      <c r="A84" s="1096" t="s">
        <v>876</v>
      </c>
      <c r="B84" s="1097"/>
      <c r="C84" s="1098"/>
    </row>
    <row r="85" spans="1:3">
      <c r="B85" s="81" t="s">
        <v>877</v>
      </c>
      <c r="C85" s="81" t="s">
        <v>878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05" t="s">
        <v>953</v>
      </c>
      <c r="B1" s="706" t="s">
        <v>954</v>
      </c>
      <c r="C1" s="974" t="s">
        <v>92</v>
      </c>
      <c r="D1" s="977" t="s">
        <v>93</v>
      </c>
      <c r="E1" s="978" t="s">
        <v>955</v>
      </c>
      <c r="F1" s="979" t="s">
        <v>94</v>
      </c>
      <c r="G1" s="979" t="s">
        <v>95</v>
      </c>
      <c r="H1" s="975" t="s">
        <v>96</v>
      </c>
      <c r="I1" s="977" t="s">
        <v>97</v>
      </c>
      <c r="J1" s="978" t="s">
        <v>98</v>
      </c>
      <c r="K1" s="978" t="s">
        <v>99</v>
      </c>
      <c r="L1" s="975" t="s">
        <v>100</v>
      </c>
      <c r="M1" s="977" t="s">
        <v>101</v>
      </c>
      <c r="N1" s="977" t="s">
        <v>956</v>
      </c>
      <c r="O1" s="978" t="s">
        <v>102</v>
      </c>
      <c r="P1" s="978" t="s">
        <v>103</v>
      </c>
      <c r="Q1" s="978" t="s">
        <v>104</v>
      </c>
      <c r="R1" s="978" t="s">
        <v>105</v>
      </c>
      <c r="S1" s="978" t="s">
        <v>106</v>
      </c>
      <c r="T1" s="978" t="s">
        <v>107</v>
      </c>
      <c r="U1" s="978" t="s">
        <v>108</v>
      </c>
      <c r="V1" s="978" t="s">
        <v>109</v>
      </c>
      <c r="W1" s="979" t="s">
        <v>110</v>
      </c>
      <c r="X1" s="979" t="s">
        <v>111</v>
      </c>
      <c r="Y1" s="979" t="s">
        <v>112</v>
      </c>
      <c r="Z1" s="978" t="s">
        <v>113</v>
      </c>
      <c r="AA1" s="975" t="s">
        <v>114</v>
      </c>
      <c r="AB1" s="976" t="s">
        <v>115</v>
      </c>
      <c r="AC1" s="980" t="s">
        <v>116</v>
      </c>
      <c r="AD1" s="978" t="s">
        <v>117</v>
      </c>
      <c r="AE1" s="978" t="s">
        <v>957</v>
      </c>
      <c r="AF1" s="978" t="s">
        <v>958</v>
      </c>
      <c r="AG1" s="978" t="s">
        <v>118</v>
      </c>
      <c r="AH1" s="978" t="s">
        <v>119</v>
      </c>
      <c r="AI1" s="978" t="s">
        <v>959</v>
      </c>
      <c r="AJ1" s="978" t="s">
        <v>960</v>
      </c>
      <c r="AK1" s="978" t="s">
        <v>961</v>
      </c>
      <c r="AL1" s="978" t="s">
        <v>962</v>
      </c>
      <c r="AM1" s="979" t="s">
        <v>963</v>
      </c>
      <c r="AN1" s="975" t="s">
        <v>120</v>
      </c>
      <c r="AO1" s="975" t="s">
        <v>121</v>
      </c>
      <c r="AP1" s="976" t="s">
        <v>122</v>
      </c>
      <c r="AQ1" s="707" t="s">
        <v>123</v>
      </c>
      <c r="AS1" s="2"/>
    </row>
    <row r="2" spans="1:45" s="3" customFormat="1" ht="12.75" customHeight="1">
      <c r="A2" s="708" t="s">
        <v>124</v>
      </c>
      <c r="B2" s="709"/>
      <c r="C2" s="710">
        <f>SUM(D2:G2)</f>
        <v>0</v>
      </c>
      <c r="D2" s="711">
        <v>0</v>
      </c>
      <c r="E2" s="712"/>
      <c r="F2" s="713"/>
      <c r="G2" s="713"/>
      <c r="H2" s="714">
        <f>SUM(I2:K2)</f>
        <v>815.92434898628403</v>
      </c>
      <c r="I2" s="715">
        <v>688.22034898628408</v>
      </c>
      <c r="J2" s="716">
        <v>127.70399999999999</v>
      </c>
      <c r="K2" s="716"/>
      <c r="L2" s="714">
        <f>SUM(M2:Z2)</f>
        <v>0</v>
      </c>
      <c r="M2" s="715"/>
      <c r="N2" s="717"/>
      <c r="O2" s="718"/>
      <c r="P2" s="718"/>
      <c r="Q2" s="718"/>
      <c r="R2" s="718"/>
      <c r="S2" s="718"/>
      <c r="T2" s="718"/>
      <c r="U2" s="718"/>
      <c r="V2" s="718"/>
      <c r="W2" s="713"/>
      <c r="X2" s="713"/>
      <c r="Y2" s="713"/>
      <c r="Z2" s="716"/>
      <c r="AA2" s="714">
        <v>2751.9191872187112</v>
      </c>
      <c r="AB2" s="719">
        <f>SUM(AC2:AM2)</f>
        <v>1331.2863828445347</v>
      </c>
      <c r="AC2" s="720">
        <v>59.691708987970003</v>
      </c>
      <c r="AD2" s="716">
        <v>743.01992281532614</v>
      </c>
      <c r="AE2" s="716">
        <v>249.68174480509879</v>
      </c>
      <c r="AF2" s="716">
        <v>139.99992739520798</v>
      </c>
      <c r="AG2" s="716">
        <v>33.531818868055431</v>
      </c>
      <c r="AH2" s="716">
        <v>16.813132576534866</v>
      </c>
      <c r="AI2" s="716">
        <v>27.095124147648001</v>
      </c>
      <c r="AJ2" s="716">
        <v>2.6691993220799999</v>
      </c>
      <c r="AK2" s="715">
        <v>1.4323955643044282</v>
      </c>
      <c r="AL2" s="715">
        <v>13.54608560366562</v>
      </c>
      <c r="AM2" s="713">
        <v>43.805322758643676</v>
      </c>
      <c r="AN2" s="721">
        <v>145.43710297949829</v>
      </c>
      <c r="AO2" s="721"/>
      <c r="AP2" s="719"/>
      <c r="AQ2" s="722">
        <f>C2+H2+L2+AA2+AB2+AN2+AO2+AP2</f>
        <v>5044.5670220290285</v>
      </c>
      <c r="AS2" s="4"/>
    </row>
    <row r="3" spans="1:45" s="3" customFormat="1" ht="12.75" customHeight="1">
      <c r="A3" s="723" t="s">
        <v>125</v>
      </c>
      <c r="B3" s="724"/>
      <c r="C3" s="725">
        <f>SUM(D3:G3)</f>
        <v>935.78934491090115</v>
      </c>
      <c r="D3" s="726">
        <v>802.24865041659757</v>
      </c>
      <c r="E3" s="727">
        <v>125.38500136039437</v>
      </c>
      <c r="F3" s="728"/>
      <c r="G3" s="728">
        <v>8.1556931339092724</v>
      </c>
      <c r="H3" s="729">
        <f>SUM(I3:K3)</f>
        <v>0</v>
      </c>
      <c r="I3" s="730"/>
      <c r="J3" s="731"/>
      <c r="K3" s="731"/>
      <c r="L3" s="729">
        <f>SUM(M3:Z3)</f>
        <v>9146.774069288922</v>
      </c>
      <c r="M3" s="730">
        <v>3053.4742963851995</v>
      </c>
      <c r="N3" s="730">
        <v>16.633377499200002</v>
      </c>
      <c r="O3" s="731">
        <v>0</v>
      </c>
      <c r="P3" s="731">
        <v>564.2282843555555</v>
      </c>
      <c r="Q3" s="731">
        <v>369.55541863968</v>
      </c>
      <c r="R3" s="731">
        <v>1543.1782335883197</v>
      </c>
      <c r="S3" s="731">
        <v>82.827948630790956</v>
      </c>
      <c r="T3" s="731">
        <v>157.5463640726893</v>
      </c>
      <c r="U3" s="731">
        <v>2941.4703035056637</v>
      </c>
      <c r="V3" s="731">
        <v>164.48328641762765</v>
      </c>
      <c r="W3" s="728">
        <v>7.5616539426795564</v>
      </c>
      <c r="X3" s="728">
        <v>200.83222211696253</v>
      </c>
      <c r="Y3" s="728">
        <v>1.2281470084248403</v>
      </c>
      <c r="Z3" s="731">
        <v>43.754533126130625</v>
      </c>
      <c r="AA3" s="729">
        <v>1728.338063506957</v>
      </c>
      <c r="AB3" s="732">
        <f>SUM(AC3:AM3)</f>
        <v>150.18873559012798</v>
      </c>
      <c r="AC3" s="733"/>
      <c r="AD3" s="731"/>
      <c r="AE3" s="731">
        <v>23.169037781663999</v>
      </c>
      <c r="AF3" s="731"/>
      <c r="AG3" s="731"/>
      <c r="AH3" s="731"/>
      <c r="AI3" s="731">
        <v>104.16969909062398</v>
      </c>
      <c r="AJ3" s="731">
        <v>22.849998717839998</v>
      </c>
      <c r="AK3" s="730"/>
      <c r="AL3" s="730"/>
      <c r="AM3" s="728"/>
      <c r="AN3" s="734"/>
      <c r="AO3" s="734">
        <v>139.45061680000001</v>
      </c>
      <c r="AP3" s="732"/>
      <c r="AQ3" s="735">
        <f t="shared" ref="AQ3:AQ20" si="0">C3+H3+L3+AA3+AB3+AN3+AO3+AP3</f>
        <v>12100.540830096908</v>
      </c>
      <c r="AS3" s="4"/>
    </row>
    <row r="4" spans="1:45" s="3" customFormat="1" ht="12.75" customHeight="1">
      <c r="A4" s="723" t="s">
        <v>126</v>
      </c>
      <c r="B4" s="724"/>
      <c r="C4" s="725">
        <f>SUM(D4:G4)</f>
        <v>15.186580890896002</v>
      </c>
      <c r="D4" s="726">
        <v>0</v>
      </c>
      <c r="E4" s="736">
        <v>14.097722162000002</v>
      </c>
      <c r="F4" s="728"/>
      <c r="G4" s="728">
        <v>1.0888587288959999</v>
      </c>
      <c r="H4" s="729">
        <f>SUM(I4:K4)</f>
        <v>7.0330680000000001</v>
      </c>
      <c r="I4" s="730"/>
      <c r="J4" s="731"/>
      <c r="K4" s="731">
        <v>7.0330680000000001</v>
      </c>
      <c r="L4" s="729">
        <f>SUM(M4:Z4)</f>
        <v>1717.0624747879344</v>
      </c>
      <c r="M4" s="730">
        <v>0</v>
      </c>
      <c r="N4" s="730">
        <v>0</v>
      </c>
      <c r="O4" s="731"/>
      <c r="P4" s="731">
        <v>364.52221864444448</v>
      </c>
      <c r="Q4" s="731">
        <v>21.672508399360005</v>
      </c>
      <c r="R4" s="731">
        <v>156.29379915984001</v>
      </c>
      <c r="S4" s="731">
        <v>986.60611760112999</v>
      </c>
      <c r="T4" s="731">
        <v>35.289733288720633</v>
      </c>
      <c r="U4" s="731">
        <v>102.14625414775992</v>
      </c>
      <c r="V4" s="731">
        <v>2.9088437938490893E-3</v>
      </c>
      <c r="W4" s="728">
        <v>36.297317128453038</v>
      </c>
      <c r="X4" s="728">
        <v>5.4694689952000006</v>
      </c>
      <c r="Y4" s="728">
        <v>1.8500297569930473E-2</v>
      </c>
      <c r="Z4" s="731">
        <v>8.7436482816626366</v>
      </c>
      <c r="AA4" s="729">
        <v>0</v>
      </c>
      <c r="AB4" s="732">
        <f>SUM(AC4:AM4)</f>
        <v>9.4476585178560004</v>
      </c>
      <c r="AC4" s="733"/>
      <c r="AD4" s="731"/>
      <c r="AE4" s="731">
        <v>0.41264639999999991</v>
      </c>
      <c r="AF4" s="731"/>
      <c r="AG4" s="731"/>
      <c r="AH4" s="731"/>
      <c r="AI4" s="731">
        <v>9.0350121178560006</v>
      </c>
      <c r="AJ4" s="731">
        <v>0</v>
      </c>
      <c r="AK4" s="730"/>
      <c r="AL4" s="730"/>
      <c r="AM4" s="728"/>
      <c r="AN4" s="734"/>
      <c r="AO4" s="734">
        <v>141.83539077999998</v>
      </c>
      <c r="AP4" s="732"/>
      <c r="AQ4" s="735">
        <f t="shared" si="0"/>
        <v>1890.5651729766864</v>
      </c>
      <c r="AS4" s="4"/>
    </row>
    <row r="5" spans="1:45" s="3" customFormat="1" ht="12.75" customHeight="1">
      <c r="A5" s="723" t="s">
        <v>127</v>
      </c>
      <c r="B5" s="724"/>
      <c r="C5" s="725">
        <f>SUM(D5:G5)</f>
        <v>0</v>
      </c>
      <c r="D5" s="726"/>
      <c r="E5" s="736"/>
      <c r="F5" s="728"/>
      <c r="G5" s="728"/>
      <c r="H5" s="729">
        <f>SUM(I5:K5)</f>
        <v>0</v>
      </c>
      <c r="I5" s="730"/>
      <c r="J5" s="731"/>
      <c r="K5" s="731"/>
      <c r="L5" s="729">
        <f>SUM(M5:Z5)</f>
        <v>162.14899063248015</v>
      </c>
      <c r="M5" s="730"/>
      <c r="N5" s="730"/>
      <c r="O5" s="731"/>
      <c r="P5" s="731"/>
      <c r="Q5" s="731"/>
      <c r="R5" s="731"/>
      <c r="S5" s="731">
        <v>15.730078096892656</v>
      </c>
      <c r="T5" s="731"/>
      <c r="U5" s="731">
        <v>146.41891253558748</v>
      </c>
      <c r="V5" s="731"/>
      <c r="W5" s="728"/>
      <c r="X5" s="728"/>
      <c r="Y5" s="728"/>
      <c r="Z5" s="731"/>
      <c r="AA5" s="729"/>
      <c r="AB5" s="732">
        <f>SUM(AC5:AM5)</f>
        <v>0</v>
      </c>
      <c r="AC5" s="733"/>
      <c r="AD5" s="731"/>
      <c r="AE5" s="731"/>
      <c r="AF5" s="731"/>
      <c r="AG5" s="731"/>
      <c r="AH5" s="731"/>
      <c r="AI5" s="731"/>
      <c r="AJ5" s="731"/>
      <c r="AK5" s="730"/>
      <c r="AL5" s="730"/>
      <c r="AM5" s="728"/>
      <c r="AN5" s="734"/>
      <c r="AO5" s="734"/>
      <c r="AP5" s="732"/>
      <c r="AQ5" s="735">
        <f t="shared" si="0"/>
        <v>162.14899063248015</v>
      </c>
      <c r="AS5" s="4"/>
    </row>
    <row r="6" spans="1:45" s="3" customFormat="1" ht="12.75" customHeight="1" thickBot="1">
      <c r="A6" s="737" t="s">
        <v>128</v>
      </c>
      <c r="B6" s="738"/>
      <c r="C6" s="725">
        <f>SUM(D6:G6)</f>
        <v>-105.50045932171129</v>
      </c>
      <c r="D6" s="739">
        <v>-106.11399866466098</v>
      </c>
      <c r="E6" s="728">
        <v>-0.8079766727235479</v>
      </c>
      <c r="F6" s="740"/>
      <c r="G6" s="740">
        <v>1.4215160156732278</v>
      </c>
      <c r="H6" s="741">
        <f>SUM(I6:K6)</f>
        <v>-122.93905189963694</v>
      </c>
      <c r="I6" s="742">
        <v>-136.53826589963694</v>
      </c>
      <c r="J6" s="742">
        <v>0</v>
      </c>
      <c r="K6" s="742">
        <v>13.599214000000003</v>
      </c>
      <c r="L6" s="741">
        <f>SUM(M6:Z6)</f>
        <v>151.33981188504902</v>
      </c>
      <c r="M6" s="730">
        <v>38.730964773999993</v>
      </c>
      <c r="N6" s="730">
        <v>-8.8751519999999999</v>
      </c>
      <c r="O6" s="731"/>
      <c r="P6" s="731">
        <v>-9.6980083333333713</v>
      </c>
      <c r="Q6" s="731">
        <v>12.883201938880001</v>
      </c>
      <c r="R6" s="731">
        <v>82.12024884504001</v>
      </c>
      <c r="S6" s="731">
        <v>23.637599999999999</v>
      </c>
      <c r="T6" s="731">
        <v>1.4659197380156652</v>
      </c>
      <c r="U6" s="731">
        <v>8.3874136006762399</v>
      </c>
      <c r="V6" s="731">
        <v>3.2040911090633046</v>
      </c>
      <c r="W6" s="740">
        <v>-0.51646778729281662</v>
      </c>
      <c r="X6" s="740">
        <v>0</v>
      </c>
      <c r="Y6" s="740">
        <v>0</v>
      </c>
      <c r="Z6" s="742">
        <v>0</v>
      </c>
      <c r="AA6" s="741">
        <v>0</v>
      </c>
      <c r="AB6" s="743">
        <f>SUM(AC6:AM6)</f>
        <v>4.4601014379600006</v>
      </c>
      <c r="AC6" s="744"/>
      <c r="AD6" s="745"/>
      <c r="AE6" s="745">
        <v>0.26707427819999968</v>
      </c>
      <c r="AF6" s="745"/>
      <c r="AG6" s="745"/>
      <c r="AH6" s="745"/>
      <c r="AI6" s="745">
        <v>1.7828522013120007</v>
      </c>
      <c r="AJ6" s="745">
        <v>2.4101749584479997</v>
      </c>
      <c r="AK6" s="742"/>
      <c r="AL6" s="742"/>
      <c r="AM6" s="740"/>
      <c r="AN6" s="746"/>
      <c r="AO6" s="746"/>
      <c r="AP6" s="743"/>
      <c r="AQ6" s="747">
        <f t="shared" si="0"/>
        <v>-72.639597898339204</v>
      </c>
      <c r="AS6" s="4"/>
    </row>
    <row r="7" spans="1:45" s="6" customFormat="1" ht="12.75" customHeight="1">
      <c r="A7" s="748" t="s">
        <v>129</v>
      </c>
      <c r="B7" s="749"/>
      <c r="C7" s="750">
        <f t="shared" ref="C7:AP7" si="1">C2+C3-C4-C5+C6</f>
        <v>815.10230469829378</v>
      </c>
      <c r="D7" s="751">
        <f t="shared" si="1"/>
        <v>696.13465175193664</v>
      </c>
      <c r="E7" s="752">
        <f t="shared" si="1"/>
        <v>110.47930252567083</v>
      </c>
      <c r="F7" s="752">
        <f t="shared" si="1"/>
        <v>0</v>
      </c>
      <c r="G7" s="752">
        <f t="shared" si="1"/>
        <v>8.4883504206865013</v>
      </c>
      <c r="H7" s="753">
        <f t="shared" si="1"/>
        <v>685.95222908664709</v>
      </c>
      <c r="I7" s="751">
        <f t="shared" si="1"/>
        <v>551.68208308664714</v>
      </c>
      <c r="J7" s="752">
        <f t="shared" si="1"/>
        <v>127.70399999999999</v>
      </c>
      <c r="K7" s="752">
        <f t="shared" si="1"/>
        <v>6.5661460000000034</v>
      </c>
      <c r="L7" s="753">
        <f t="shared" si="1"/>
        <v>7418.9024157535559</v>
      </c>
      <c r="M7" s="751">
        <f t="shared" si="1"/>
        <v>3092.2052611591994</v>
      </c>
      <c r="N7" s="751">
        <f t="shared" si="1"/>
        <v>7.7582254992000017</v>
      </c>
      <c r="O7" s="752">
        <f t="shared" si="1"/>
        <v>0</v>
      </c>
      <c r="P7" s="752">
        <f t="shared" si="1"/>
        <v>190.00805737777765</v>
      </c>
      <c r="Q7" s="752">
        <f t="shared" si="1"/>
        <v>360.76611217919998</v>
      </c>
      <c r="R7" s="752">
        <f t="shared" si="1"/>
        <v>1469.0046832735197</v>
      </c>
      <c r="S7" s="752">
        <f t="shared" si="1"/>
        <v>-895.87064706723163</v>
      </c>
      <c r="T7" s="752">
        <f t="shared" si="1"/>
        <v>123.72255052198433</v>
      </c>
      <c r="U7" s="752">
        <f t="shared" si="1"/>
        <v>2701.2925504229925</v>
      </c>
      <c r="V7" s="752">
        <f t="shared" si="1"/>
        <v>167.68446868289712</v>
      </c>
      <c r="W7" s="752">
        <f t="shared" si="1"/>
        <v>-29.252130973066301</v>
      </c>
      <c r="X7" s="752">
        <f t="shared" si="1"/>
        <v>195.36275312176252</v>
      </c>
      <c r="Y7" s="752">
        <f t="shared" si="1"/>
        <v>1.2096467108549098</v>
      </c>
      <c r="Z7" s="752">
        <f t="shared" si="1"/>
        <v>35.010884844467988</v>
      </c>
      <c r="AA7" s="753">
        <f t="shared" si="1"/>
        <v>4480.2572507256682</v>
      </c>
      <c r="AB7" s="753">
        <f t="shared" si="1"/>
        <v>1476.4875613547667</v>
      </c>
      <c r="AC7" s="751">
        <f t="shared" si="1"/>
        <v>59.691708987970003</v>
      </c>
      <c r="AD7" s="752">
        <f t="shared" si="1"/>
        <v>743.01992281532614</v>
      </c>
      <c r="AE7" s="752">
        <f t="shared" si="1"/>
        <v>272.70521046496276</v>
      </c>
      <c r="AF7" s="752">
        <f t="shared" si="1"/>
        <v>139.99992739520798</v>
      </c>
      <c r="AG7" s="752">
        <f t="shared" si="1"/>
        <v>33.531818868055431</v>
      </c>
      <c r="AH7" s="752">
        <f t="shared" si="1"/>
        <v>16.813132576534866</v>
      </c>
      <c r="AI7" s="752">
        <f t="shared" si="1"/>
        <v>124.01266332172798</v>
      </c>
      <c r="AJ7" s="752">
        <f t="shared" si="1"/>
        <v>27.929372998367999</v>
      </c>
      <c r="AK7" s="754">
        <f t="shared" si="1"/>
        <v>1.4323955643044282</v>
      </c>
      <c r="AL7" s="754">
        <f t="shared" si="1"/>
        <v>13.54608560366562</v>
      </c>
      <c r="AM7" s="751">
        <f t="shared" si="1"/>
        <v>43.805322758643676</v>
      </c>
      <c r="AN7" s="753">
        <f t="shared" si="1"/>
        <v>145.43710297949829</v>
      </c>
      <c r="AO7" s="753">
        <f t="shared" si="1"/>
        <v>-2.3847739799999772</v>
      </c>
      <c r="AP7" s="755">
        <f t="shared" si="1"/>
        <v>0</v>
      </c>
      <c r="AQ7" s="756">
        <f t="shared" si="0"/>
        <v>15019.754090618429</v>
      </c>
      <c r="AR7" s="3"/>
      <c r="AS7" s="5"/>
    </row>
    <row r="8" spans="1:45" s="6" customFormat="1" ht="12.75" customHeight="1" thickBot="1">
      <c r="A8" s="757" t="s">
        <v>130</v>
      </c>
      <c r="B8" s="758"/>
      <c r="C8" s="759">
        <f t="shared" ref="C8:AP8" si="2">C7-C27</f>
        <v>815.10230469829378</v>
      </c>
      <c r="D8" s="760">
        <f t="shared" si="2"/>
        <v>696.13465175193664</v>
      </c>
      <c r="E8" s="761">
        <f t="shared" si="2"/>
        <v>110.47930252567083</v>
      </c>
      <c r="F8" s="762">
        <f t="shared" si="2"/>
        <v>0</v>
      </c>
      <c r="G8" s="762">
        <f t="shared" si="2"/>
        <v>8.4883504206865013</v>
      </c>
      <c r="H8" s="763">
        <f t="shared" si="2"/>
        <v>685.95222908664709</v>
      </c>
      <c r="I8" s="760">
        <f t="shared" si="2"/>
        <v>551.68208308664714</v>
      </c>
      <c r="J8" s="761">
        <f t="shared" si="2"/>
        <v>127.70399999999999</v>
      </c>
      <c r="K8" s="761">
        <f t="shared" si="2"/>
        <v>6.5661460000000034</v>
      </c>
      <c r="L8" s="763">
        <f t="shared" si="2"/>
        <v>7187.3191310764705</v>
      </c>
      <c r="M8" s="760">
        <f t="shared" si="2"/>
        <v>3092.2052611591994</v>
      </c>
      <c r="N8" s="760">
        <f t="shared" si="2"/>
        <v>7.7582254992000017</v>
      </c>
      <c r="O8" s="761">
        <f t="shared" si="2"/>
        <v>0</v>
      </c>
      <c r="P8" s="761">
        <f t="shared" si="2"/>
        <v>190.00805737777765</v>
      </c>
      <c r="Q8" s="761">
        <f t="shared" si="2"/>
        <v>360.76611217919998</v>
      </c>
      <c r="R8" s="761">
        <f t="shared" si="2"/>
        <v>1469.0046832735197</v>
      </c>
      <c r="S8" s="761">
        <f t="shared" si="2"/>
        <v>-895.87064706723163</v>
      </c>
      <c r="T8" s="761">
        <f t="shared" si="2"/>
        <v>123.72255052198433</v>
      </c>
      <c r="U8" s="761">
        <f t="shared" si="2"/>
        <v>2701.2925504229925</v>
      </c>
      <c r="V8" s="761">
        <f t="shared" si="2"/>
        <v>167.68446868289712</v>
      </c>
      <c r="W8" s="762">
        <f t="shared" si="2"/>
        <v>-29.252130973066301</v>
      </c>
      <c r="X8" s="762">
        <f t="shared" si="2"/>
        <v>0</v>
      </c>
      <c r="Y8" s="762">
        <f t="shared" si="2"/>
        <v>0</v>
      </c>
      <c r="Z8" s="761">
        <f t="shared" si="2"/>
        <v>0</v>
      </c>
      <c r="AA8" s="763">
        <f t="shared" si="2"/>
        <v>4480.2572507256682</v>
      </c>
      <c r="AB8" s="764">
        <f t="shared" si="2"/>
        <v>1476.4875613547667</v>
      </c>
      <c r="AC8" s="760">
        <f t="shared" si="2"/>
        <v>59.691708987970003</v>
      </c>
      <c r="AD8" s="761">
        <f t="shared" si="2"/>
        <v>743.01992281532614</v>
      </c>
      <c r="AE8" s="761">
        <f t="shared" si="2"/>
        <v>272.70521046496276</v>
      </c>
      <c r="AF8" s="761">
        <f t="shared" si="2"/>
        <v>139.99992739520798</v>
      </c>
      <c r="AG8" s="761">
        <f t="shared" si="2"/>
        <v>33.531818868055431</v>
      </c>
      <c r="AH8" s="761">
        <f t="shared" si="2"/>
        <v>16.813132576534866</v>
      </c>
      <c r="AI8" s="761">
        <f t="shared" si="2"/>
        <v>124.01266332172798</v>
      </c>
      <c r="AJ8" s="761">
        <f t="shared" si="2"/>
        <v>27.929372998367999</v>
      </c>
      <c r="AK8" s="765">
        <f t="shared" si="2"/>
        <v>1.4323955643044282</v>
      </c>
      <c r="AL8" s="765">
        <f t="shared" si="2"/>
        <v>13.54608560366562</v>
      </c>
      <c r="AM8" s="760">
        <f t="shared" si="2"/>
        <v>43.805322758643676</v>
      </c>
      <c r="AN8" s="763">
        <f t="shared" si="2"/>
        <v>145.43710297949829</v>
      </c>
      <c r="AO8" s="763">
        <f t="shared" si="2"/>
        <v>-2.3847739799999772</v>
      </c>
      <c r="AP8" s="760">
        <f t="shared" si="2"/>
        <v>0</v>
      </c>
      <c r="AQ8" s="766">
        <f t="shared" si="0"/>
        <v>14788.170805941343</v>
      </c>
      <c r="AR8" s="3"/>
      <c r="AS8" s="5"/>
    </row>
    <row r="9" spans="1:45" s="6" customFormat="1" ht="12.75" customHeight="1">
      <c r="A9" s="748" t="s">
        <v>131</v>
      </c>
      <c r="B9" s="749"/>
      <c r="C9" s="750">
        <f t="shared" ref="C9:AP9" si="3">SUM(C10:C14)</f>
        <v>488.64939432989598</v>
      </c>
      <c r="D9" s="754">
        <f t="shared" si="3"/>
        <v>488.64939432989598</v>
      </c>
      <c r="E9" s="752">
        <f t="shared" si="3"/>
        <v>0</v>
      </c>
      <c r="F9" s="767">
        <f t="shared" si="3"/>
        <v>0</v>
      </c>
      <c r="G9" s="767">
        <f t="shared" si="3"/>
        <v>0</v>
      </c>
      <c r="H9" s="753">
        <f t="shared" si="3"/>
        <v>541.02658367795425</v>
      </c>
      <c r="I9" s="754">
        <f t="shared" si="3"/>
        <v>541.02658367795425</v>
      </c>
      <c r="J9" s="752">
        <f t="shared" si="3"/>
        <v>0</v>
      </c>
      <c r="K9" s="752">
        <f t="shared" si="3"/>
        <v>0</v>
      </c>
      <c r="L9" s="753">
        <f t="shared" si="3"/>
        <v>3165.7216476484605</v>
      </c>
      <c r="M9" s="752">
        <f t="shared" si="3"/>
        <v>3092.2052611591994</v>
      </c>
      <c r="N9" s="752">
        <f t="shared" ref="N9" si="4">SUM(N10:N14)</f>
        <v>38.786602361842682</v>
      </c>
      <c r="O9" s="752">
        <f t="shared" si="3"/>
        <v>0</v>
      </c>
      <c r="P9" s="752">
        <f t="shared" si="3"/>
        <v>0</v>
      </c>
      <c r="Q9" s="752">
        <f t="shared" si="3"/>
        <v>0</v>
      </c>
      <c r="R9" s="752">
        <f t="shared" si="3"/>
        <v>0</v>
      </c>
      <c r="S9" s="752">
        <f t="shared" si="3"/>
        <v>25.868327226603597</v>
      </c>
      <c r="T9" s="752">
        <f t="shared" si="3"/>
        <v>0.63499472294399995</v>
      </c>
      <c r="U9" s="752">
        <f t="shared" si="3"/>
        <v>8.2264621778709284</v>
      </c>
      <c r="V9" s="752">
        <f t="shared" si="3"/>
        <v>0</v>
      </c>
      <c r="W9" s="767">
        <f t="shared" si="3"/>
        <v>0</v>
      </c>
      <c r="X9" s="767">
        <f t="shared" si="3"/>
        <v>0</v>
      </c>
      <c r="Y9" s="767">
        <f t="shared" si="3"/>
        <v>0</v>
      </c>
      <c r="Z9" s="752">
        <f t="shared" si="3"/>
        <v>0</v>
      </c>
      <c r="AA9" s="753">
        <f t="shared" si="3"/>
        <v>2501.2994242635782</v>
      </c>
      <c r="AB9" s="751">
        <f t="shared" si="3"/>
        <v>215.90352917717644</v>
      </c>
      <c r="AC9" s="768">
        <f t="shared" si="3"/>
        <v>0</v>
      </c>
      <c r="AD9" s="752">
        <f t="shared" si="3"/>
        <v>0</v>
      </c>
      <c r="AE9" s="752">
        <f t="shared" si="3"/>
        <v>76.028615684916531</v>
      </c>
      <c r="AF9" s="752">
        <f t="shared" ref="AF9" si="5">SUM(AF10:AF14)</f>
        <v>99.30702317107577</v>
      </c>
      <c r="AG9" s="752">
        <f t="shared" si="3"/>
        <v>33.531818868055431</v>
      </c>
      <c r="AH9" s="752">
        <f t="shared" si="3"/>
        <v>7.0360714531287174</v>
      </c>
      <c r="AI9" s="752">
        <f t="shared" si="3"/>
        <v>0</v>
      </c>
      <c r="AJ9" s="752">
        <f t="shared" ref="AJ9" si="6">SUM(AJ10:AJ14)</f>
        <v>0</v>
      </c>
      <c r="AK9" s="754">
        <f t="shared" si="3"/>
        <v>0</v>
      </c>
      <c r="AL9" s="754">
        <f t="shared" ref="AL9" si="7">SUM(AL10:AL14)</f>
        <v>0</v>
      </c>
      <c r="AM9" s="767">
        <f t="shared" si="3"/>
        <v>0</v>
      </c>
      <c r="AN9" s="753">
        <f t="shared" si="3"/>
        <v>90.714163374524205</v>
      </c>
      <c r="AO9" s="753">
        <f t="shared" si="3"/>
        <v>54.38453208</v>
      </c>
      <c r="AP9" s="751">
        <f t="shared" si="3"/>
        <v>0</v>
      </c>
      <c r="AQ9" s="769">
        <f t="shared" si="0"/>
        <v>7057.699274551589</v>
      </c>
      <c r="AR9" s="3"/>
      <c r="AS9" s="5"/>
    </row>
    <row r="10" spans="1:45" s="3" customFormat="1" ht="12.75" customHeight="1">
      <c r="A10" s="770" t="s">
        <v>132</v>
      </c>
      <c r="B10" s="771"/>
      <c r="C10" s="772">
        <f>SUM(D10:G10)</f>
        <v>488.64939432989598</v>
      </c>
      <c r="D10" s="773">
        <v>488.64939432989598</v>
      </c>
      <c r="E10" s="774"/>
      <c r="F10" s="775"/>
      <c r="G10" s="775"/>
      <c r="H10" s="776">
        <f>SUM(I10:K10)</f>
        <v>467.10845991760607</v>
      </c>
      <c r="I10" s="773">
        <v>467.10845991760607</v>
      </c>
      <c r="J10" s="774">
        <v>0</v>
      </c>
      <c r="K10" s="774"/>
      <c r="L10" s="776">
        <f>SUM(M10:Z10)</f>
        <v>34.094789404474525</v>
      </c>
      <c r="M10" s="774"/>
      <c r="N10" s="774"/>
      <c r="O10" s="774"/>
      <c r="P10" s="774"/>
      <c r="Q10" s="774"/>
      <c r="R10" s="774"/>
      <c r="S10" s="774">
        <v>25.868327226603597</v>
      </c>
      <c r="T10" s="774"/>
      <c r="U10" s="774">
        <v>8.2264621778709284</v>
      </c>
      <c r="V10" s="774"/>
      <c r="W10" s="775"/>
      <c r="X10" s="775"/>
      <c r="Y10" s="775"/>
      <c r="Z10" s="774"/>
      <c r="AA10" s="776">
        <v>2187.6033883210698</v>
      </c>
      <c r="AB10" s="777">
        <f>SUM(AC10:AM10)</f>
        <v>205.30590173319058</v>
      </c>
      <c r="AC10" s="778"/>
      <c r="AD10" s="774"/>
      <c r="AE10" s="774">
        <v>72.467059694059387</v>
      </c>
      <c r="AF10" s="774">
        <v>99.30702317107577</v>
      </c>
      <c r="AG10" s="774">
        <v>33.531818868055431</v>
      </c>
      <c r="AH10" s="774"/>
      <c r="AI10" s="774"/>
      <c r="AJ10" s="774"/>
      <c r="AK10" s="773"/>
      <c r="AL10" s="773"/>
      <c r="AM10" s="775"/>
      <c r="AN10" s="779">
        <v>90.714163374524205</v>
      </c>
      <c r="AO10" s="776"/>
      <c r="AP10" s="777"/>
      <c r="AQ10" s="780">
        <f t="shared" si="0"/>
        <v>3473.4760970807611</v>
      </c>
      <c r="AS10" s="4"/>
    </row>
    <row r="11" spans="1:45" s="3" customFormat="1" ht="12.75" customHeight="1">
      <c r="A11" s="723" t="s">
        <v>133</v>
      </c>
      <c r="B11" s="724"/>
      <c r="C11" s="725">
        <f>SUM(D11:G11)</f>
        <v>0</v>
      </c>
      <c r="D11" s="730">
        <v>0</v>
      </c>
      <c r="E11" s="731"/>
      <c r="F11" s="728"/>
      <c r="G11" s="728"/>
      <c r="H11" s="729">
        <f>SUM(I11:K11)</f>
        <v>5.8425469182429177</v>
      </c>
      <c r="I11" s="730">
        <v>5.8425469182429177</v>
      </c>
      <c r="J11" s="731"/>
      <c r="K11" s="731"/>
      <c r="L11" s="729">
        <f>SUM(M11:Z11)</f>
        <v>0.63499472294399995</v>
      </c>
      <c r="M11" s="731"/>
      <c r="N11" s="781"/>
      <c r="O11" s="781">
        <v>0</v>
      </c>
      <c r="P11" s="731"/>
      <c r="Q11" s="731"/>
      <c r="R11" s="731"/>
      <c r="S11" s="731">
        <v>0</v>
      </c>
      <c r="T11" s="731">
        <v>0.63499472294399995</v>
      </c>
      <c r="U11" s="731">
        <v>0</v>
      </c>
      <c r="V11" s="731"/>
      <c r="W11" s="728"/>
      <c r="X11" s="728"/>
      <c r="Y11" s="728"/>
      <c r="Z11" s="731"/>
      <c r="AA11" s="729">
        <v>272.96145103491432</v>
      </c>
      <c r="AB11" s="732">
        <f>SUM(AC11:AM11)</f>
        <v>10.597627443985861</v>
      </c>
      <c r="AC11" s="733"/>
      <c r="AD11" s="731"/>
      <c r="AE11" s="731">
        <v>3.5615559908571428</v>
      </c>
      <c r="AF11" s="731"/>
      <c r="AG11" s="731"/>
      <c r="AH11" s="731">
        <v>7.0360714531287174</v>
      </c>
      <c r="AI11" s="731"/>
      <c r="AJ11" s="731"/>
      <c r="AK11" s="730"/>
      <c r="AL11" s="730"/>
      <c r="AM11" s="728"/>
      <c r="AN11" s="734"/>
      <c r="AO11" s="734"/>
      <c r="AP11" s="732"/>
      <c r="AQ11" s="735">
        <f t="shared" si="0"/>
        <v>290.03662012008709</v>
      </c>
      <c r="AS11" s="4"/>
    </row>
    <row r="12" spans="1:45" s="3" customFormat="1" ht="12.75" customHeight="1">
      <c r="A12" s="723" t="s">
        <v>134</v>
      </c>
      <c r="B12" s="724"/>
      <c r="C12" s="725"/>
      <c r="D12" s="730"/>
      <c r="E12" s="731"/>
      <c r="F12" s="728"/>
      <c r="G12" s="728"/>
      <c r="H12" s="729"/>
      <c r="I12" s="730"/>
      <c r="J12" s="731"/>
      <c r="K12" s="731"/>
      <c r="L12" s="729"/>
      <c r="M12" s="731"/>
      <c r="N12" s="781"/>
      <c r="O12" s="781"/>
      <c r="P12" s="731"/>
      <c r="Q12" s="731"/>
      <c r="R12" s="731"/>
      <c r="S12" s="731"/>
      <c r="T12" s="731"/>
      <c r="U12" s="731"/>
      <c r="V12" s="731"/>
      <c r="W12" s="728"/>
      <c r="X12" s="728"/>
      <c r="Y12" s="728"/>
      <c r="Z12" s="731"/>
      <c r="AA12" s="729"/>
      <c r="AB12" s="732"/>
      <c r="AC12" s="733"/>
      <c r="AD12" s="731"/>
      <c r="AE12" s="731"/>
      <c r="AF12" s="731"/>
      <c r="AG12" s="731"/>
      <c r="AH12" s="731"/>
      <c r="AI12" s="731"/>
      <c r="AJ12" s="731"/>
      <c r="AK12" s="730"/>
      <c r="AL12" s="730"/>
      <c r="AM12" s="728"/>
      <c r="AN12" s="734"/>
      <c r="AO12" s="734">
        <v>42.942060079999997</v>
      </c>
      <c r="AP12" s="732"/>
      <c r="AQ12" s="735">
        <f t="shared" si="0"/>
        <v>42.942060079999997</v>
      </c>
      <c r="AS12" s="4"/>
    </row>
    <row r="13" spans="1:45" s="3" customFormat="1" ht="12.75" customHeight="1">
      <c r="A13" s="723" t="s">
        <v>135</v>
      </c>
      <c r="B13" s="724"/>
      <c r="C13" s="725">
        <f>SUM(D13:G13)</f>
        <v>0</v>
      </c>
      <c r="D13" s="730"/>
      <c r="E13" s="728"/>
      <c r="F13" s="728"/>
      <c r="G13" s="728"/>
      <c r="H13" s="729">
        <f>SUM(I13:K13)</f>
        <v>68.075576842105264</v>
      </c>
      <c r="I13" s="730">
        <v>68.075576842105264</v>
      </c>
      <c r="J13" s="731"/>
      <c r="K13" s="731"/>
      <c r="L13" s="729">
        <f>SUM(M13:Z13)</f>
        <v>0</v>
      </c>
      <c r="M13" s="731"/>
      <c r="N13" s="731"/>
      <c r="O13" s="731"/>
      <c r="P13" s="731"/>
      <c r="Q13" s="731"/>
      <c r="R13" s="731"/>
      <c r="S13" s="731"/>
      <c r="T13" s="731"/>
      <c r="U13" s="731"/>
      <c r="V13" s="731"/>
      <c r="W13" s="728"/>
      <c r="X13" s="728"/>
      <c r="Y13" s="728"/>
      <c r="Z13" s="731"/>
      <c r="AA13" s="729"/>
      <c r="AB13" s="732">
        <f>SUM(AC13:AM13)</f>
        <v>0</v>
      </c>
      <c r="AC13" s="733"/>
      <c r="AD13" s="731"/>
      <c r="AE13" s="731"/>
      <c r="AF13" s="731"/>
      <c r="AG13" s="731"/>
      <c r="AH13" s="731"/>
      <c r="AI13" s="731"/>
      <c r="AJ13" s="731"/>
      <c r="AK13" s="730"/>
      <c r="AL13" s="730"/>
      <c r="AM13" s="728"/>
      <c r="AN13" s="734"/>
      <c r="AO13" s="734"/>
      <c r="AP13" s="732"/>
      <c r="AQ13" s="735">
        <f t="shared" si="0"/>
        <v>68.075576842105264</v>
      </c>
      <c r="AS13" s="4"/>
    </row>
    <row r="14" spans="1:45" s="3" customFormat="1" ht="12.75" customHeight="1">
      <c r="A14" s="782" t="s">
        <v>136</v>
      </c>
      <c r="B14" s="783"/>
      <c r="C14" s="784">
        <f>SUM(D14:G14)</f>
        <v>0</v>
      </c>
      <c r="D14" s="785"/>
      <c r="E14" s="786"/>
      <c r="F14" s="787"/>
      <c r="G14" s="787"/>
      <c r="H14" s="788">
        <f>SUM(I14:K14)</f>
        <v>0</v>
      </c>
      <c r="I14" s="785"/>
      <c r="J14" s="786"/>
      <c r="K14" s="786"/>
      <c r="L14" s="788">
        <f>SUM(M14:Z14)</f>
        <v>3130.991863521042</v>
      </c>
      <c r="M14" s="786">
        <v>3092.2052611591994</v>
      </c>
      <c r="N14" s="786">
        <v>38.786602361842682</v>
      </c>
      <c r="O14" s="786"/>
      <c r="P14" s="786"/>
      <c r="Q14" s="786"/>
      <c r="R14" s="786"/>
      <c r="S14" s="786"/>
      <c r="T14" s="786"/>
      <c r="U14" s="786"/>
      <c r="V14" s="786"/>
      <c r="W14" s="787"/>
      <c r="X14" s="787"/>
      <c r="Y14" s="787"/>
      <c r="Z14" s="786"/>
      <c r="AA14" s="788">
        <v>40.734584907594211</v>
      </c>
      <c r="AB14" s="789">
        <f>SUM(AC14:AM14)</f>
        <v>0</v>
      </c>
      <c r="AC14" s="790"/>
      <c r="AD14" s="786"/>
      <c r="AE14" s="786"/>
      <c r="AF14" s="786"/>
      <c r="AG14" s="786"/>
      <c r="AH14" s="786"/>
      <c r="AI14" s="786"/>
      <c r="AJ14" s="786"/>
      <c r="AK14" s="785"/>
      <c r="AL14" s="785"/>
      <c r="AM14" s="787"/>
      <c r="AN14" s="791"/>
      <c r="AO14" s="791">
        <v>11.442471999999999</v>
      </c>
      <c r="AP14" s="789"/>
      <c r="AQ14" s="792">
        <f t="shared" si="0"/>
        <v>3183.1689204286363</v>
      </c>
      <c r="AS14" s="4"/>
    </row>
    <row r="15" spans="1:45" s="6" customFormat="1" ht="12.75" customHeight="1">
      <c r="A15" s="793" t="s">
        <v>137</v>
      </c>
      <c r="B15" s="794"/>
      <c r="C15" s="795">
        <f t="shared" ref="C15:AP15" si="8">SUM(C16:C20)</f>
        <v>0</v>
      </c>
      <c r="D15" s="796">
        <f t="shared" si="8"/>
        <v>0</v>
      </c>
      <c r="E15" s="797">
        <f t="shared" si="8"/>
        <v>0</v>
      </c>
      <c r="F15" s="798">
        <f t="shared" si="8"/>
        <v>0</v>
      </c>
      <c r="G15" s="798">
        <f t="shared" si="8"/>
        <v>0</v>
      </c>
      <c r="H15" s="799">
        <f t="shared" si="8"/>
        <v>64.671797999999995</v>
      </c>
      <c r="I15" s="796">
        <f t="shared" si="8"/>
        <v>0</v>
      </c>
      <c r="J15" s="797">
        <f t="shared" si="8"/>
        <v>0</v>
      </c>
      <c r="K15" s="797">
        <f t="shared" si="8"/>
        <v>64.671797999999995</v>
      </c>
      <c r="L15" s="799">
        <f t="shared" si="8"/>
        <v>3166.7858692089685</v>
      </c>
      <c r="M15" s="797">
        <f t="shared" si="8"/>
        <v>0</v>
      </c>
      <c r="N15" s="797">
        <f t="shared" si="8"/>
        <v>0</v>
      </c>
      <c r="O15" s="797">
        <f t="shared" si="8"/>
        <v>90.017983923640699</v>
      </c>
      <c r="P15" s="797">
        <f t="shared" si="8"/>
        <v>640.53679657777786</v>
      </c>
      <c r="Q15" s="797">
        <f t="shared" si="8"/>
        <v>226.77459106847999</v>
      </c>
      <c r="R15" s="797">
        <f t="shared" si="8"/>
        <v>0</v>
      </c>
      <c r="S15" s="797">
        <f t="shared" si="8"/>
        <v>960.95017928079096</v>
      </c>
      <c r="T15" s="797">
        <f t="shared" si="8"/>
        <v>64.797462901984332</v>
      </c>
      <c r="U15" s="797">
        <f t="shared" si="8"/>
        <v>1146.9502117491124</v>
      </c>
      <c r="V15" s="797">
        <f t="shared" si="8"/>
        <v>0</v>
      </c>
      <c r="W15" s="798">
        <f t="shared" si="8"/>
        <v>36.758643707182323</v>
      </c>
      <c r="X15" s="798">
        <f t="shared" si="8"/>
        <v>0</v>
      </c>
      <c r="Y15" s="798">
        <f t="shared" si="8"/>
        <v>0</v>
      </c>
      <c r="Z15" s="797">
        <f t="shared" si="8"/>
        <v>0</v>
      </c>
      <c r="AA15" s="799">
        <f t="shared" si="8"/>
        <v>0</v>
      </c>
      <c r="AB15" s="800">
        <f t="shared" si="8"/>
        <v>0</v>
      </c>
      <c r="AC15" s="801">
        <f t="shared" si="8"/>
        <v>0</v>
      </c>
      <c r="AD15" s="797">
        <f t="shared" si="8"/>
        <v>0</v>
      </c>
      <c r="AE15" s="797">
        <f t="shared" si="8"/>
        <v>0</v>
      </c>
      <c r="AF15" s="797">
        <f t="shared" si="8"/>
        <v>0</v>
      </c>
      <c r="AG15" s="802">
        <f t="shared" si="8"/>
        <v>0</v>
      </c>
      <c r="AH15" s="802">
        <f t="shared" si="8"/>
        <v>0</v>
      </c>
      <c r="AI15" s="802">
        <f t="shared" si="8"/>
        <v>0</v>
      </c>
      <c r="AJ15" s="802">
        <f t="shared" si="8"/>
        <v>0</v>
      </c>
      <c r="AK15" s="796">
        <f t="shared" si="8"/>
        <v>0</v>
      </c>
      <c r="AL15" s="796">
        <f t="shared" si="8"/>
        <v>0</v>
      </c>
      <c r="AM15" s="798">
        <f t="shared" si="8"/>
        <v>0</v>
      </c>
      <c r="AN15" s="799">
        <f t="shared" si="8"/>
        <v>0</v>
      </c>
      <c r="AO15" s="799">
        <f t="shared" si="8"/>
        <v>1873.361490524092</v>
      </c>
      <c r="AP15" s="800">
        <f t="shared" si="8"/>
        <v>0</v>
      </c>
      <c r="AQ15" s="803">
        <f t="shared" si="0"/>
        <v>5104.8191577330599</v>
      </c>
      <c r="AR15" s="3"/>
      <c r="AS15" s="5"/>
    </row>
    <row r="16" spans="1:45" s="8" customFormat="1" ht="12.75" customHeight="1">
      <c r="A16" s="770" t="s">
        <v>132</v>
      </c>
      <c r="B16" s="771"/>
      <c r="C16" s="772">
        <f>SUM(D16:G16)</f>
        <v>0</v>
      </c>
      <c r="D16" s="773"/>
      <c r="E16" s="774"/>
      <c r="F16" s="775"/>
      <c r="G16" s="775"/>
      <c r="H16" s="776">
        <f>SUM(I16:K16)</f>
        <v>0</v>
      </c>
      <c r="I16" s="773"/>
      <c r="J16" s="774"/>
      <c r="K16" s="774"/>
      <c r="L16" s="776">
        <f>SUM(M16:Z16)</f>
        <v>0</v>
      </c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5"/>
      <c r="X16" s="775"/>
      <c r="Y16" s="775"/>
      <c r="Z16" s="774"/>
      <c r="AA16" s="776"/>
      <c r="AB16" s="777">
        <f>SUM(AC16:AL16)</f>
        <v>0</v>
      </c>
      <c r="AC16" s="778"/>
      <c r="AD16" s="774"/>
      <c r="AE16" s="774"/>
      <c r="AF16" s="774"/>
      <c r="AG16" s="781"/>
      <c r="AH16" s="781"/>
      <c r="AI16" s="781"/>
      <c r="AJ16" s="781"/>
      <c r="AK16" s="773"/>
      <c r="AL16" s="773"/>
      <c r="AM16" s="775"/>
      <c r="AN16" s="779"/>
      <c r="AO16" s="779">
        <v>1667.7865923774164</v>
      </c>
      <c r="AP16" s="777"/>
      <c r="AQ16" s="804">
        <f>C16+H16+L16+AA16+AO16+AP16</f>
        <v>1667.7865923774164</v>
      </c>
      <c r="AR16" s="3"/>
      <c r="AS16" s="7"/>
    </row>
    <row r="17" spans="1:45" s="8" customFormat="1" ht="12.75" customHeight="1">
      <c r="A17" s="723" t="s">
        <v>133</v>
      </c>
      <c r="B17" s="724"/>
      <c r="C17" s="725">
        <f>SUM(D17:G17)</f>
        <v>0</v>
      </c>
      <c r="D17" s="730"/>
      <c r="E17" s="731"/>
      <c r="F17" s="728"/>
      <c r="G17" s="728"/>
      <c r="H17" s="729">
        <f>SUM(I17:K17)</f>
        <v>0</v>
      </c>
      <c r="I17" s="730"/>
      <c r="J17" s="731"/>
      <c r="K17" s="731"/>
      <c r="L17" s="729">
        <f>SUM(M17:Z17)</f>
        <v>0</v>
      </c>
      <c r="M17" s="731"/>
      <c r="N17" s="731"/>
      <c r="O17" s="731"/>
      <c r="P17" s="731"/>
      <c r="Q17" s="731"/>
      <c r="R17" s="731"/>
      <c r="S17" s="731"/>
      <c r="T17" s="731"/>
      <c r="U17" s="731"/>
      <c r="V17" s="731"/>
      <c r="W17" s="728"/>
      <c r="X17" s="728"/>
      <c r="Y17" s="728"/>
      <c r="Z17" s="731"/>
      <c r="AA17" s="729"/>
      <c r="AB17" s="732">
        <f>SUM(AC17:AL17)</f>
        <v>0</v>
      </c>
      <c r="AC17" s="733"/>
      <c r="AD17" s="731"/>
      <c r="AE17" s="731"/>
      <c r="AF17" s="731"/>
      <c r="AG17" s="731"/>
      <c r="AH17" s="731"/>
      <c r="AI17" s="731"/>
      <c r="AJ17" s="731"/>
      <c r="AK17" s="730"/>
      <c r="AL17" s="730"/>
      <c r="AM17" s="728"/>
      <c r="AN17" s="734"/>
      <c r="AO17" s="805">
        <v>185.14395873624346</v>
      </c>
      <c r="AP17" s="732"/>
      <c r="AQ17" s="735">
        <f>C17+H17+L17+AA17+AO17+AP17</f>
        <v>185.14395873624346</v>
      </c>
      <c r="AR17" s="3"/>
      <c r="AS17" s="7"/>
    </row>
    <row r="18" spans="1:45" s="8" customFormat="1" ht="12.75" customHeight="1">
      <c r="A18" s="723" t="s">
        <v>138</v>
      </c>
      <c r="B18" s="724"/>
      <c r="C18" s="725"/>
      <c r="D18" s="730"/>
      <c r="E18" s="731"/>
      <c r="F18" s="728"/>
      <c r="G18" s="728"/>
      <c r="H18" s="729"/>
      <c r="I18" s="730"/>
      <c r="J18" s="731"/>
      <c r="K18" s="731"/>
      <c r="L18" s="729"/>
      <c r="M18" s="731"/>
      <c r="N18" s="731"/>
      <c r="O18" s="731"/>
      <c r="P18" s="731"/>
      <c r="Q18" s="731"/>
      <c r="R18" s="731"/>
      <c r="S18" s="731"/>
      <c r="T18" s="731"/>
      <c r="U18" s="731"/>
      <c r="V18" s="731"/>
      <c r="W18" s="728"/>
      <c r="X18" s="728"/>
      <c r="Y18" s="728"/>
      <c r="Z18" s="731"/>
      <c r="AA18" s="729"/>
      <c r="AB18" s="732"/>
      <c r="AC18" s="733"/>
      <c r="AD18" s="731"/>
      <c r="AE18" s="731"/>
      <c r="AF18" s="731"/>
      <c r="AG18" s="731"/>
      <c r="AH18" s="731"/>
      <c r="AI18" s="731"/>
      <c r="AJ18" s="731"/>
      <c r="AK18" s="730"/>
      <c r="AL18" s="730"/>
      <c r="AM18" s="728"/>
      <c r="AN18" s="734"/>
      <c r="AO18" s="734">
        <v>20.430939410432</v>
      </c>
      <c r="AP18" s="732"/>
      <c r="AQ18" s="735">
        <f t="shared" si="0"/>
        <v>20.430939410432</v>
      </c>
      <c r="AR18" s="3"/>
      <c r="AS18" s="7"/>
    </row>
    <row r="19" spans="1:45" s="8" customFormat="1" ht="12.75" customHeight="1">
      <c r="A19" s="723" t="s">
        <v>135</v>
      </c>
      <c r="B19" s="724"/>
      <c r="C19" s="725"/>
      <c r="D19" s="99"/>
      <c r="E19" s="731"/>
      <c r="F19" s="728"/>
      <c r="G19" s="728"/>
      <c r="H19" s="729">
        <f>SUM(I19:K19)</f>
        <v>64.671797999999995</v>
      </c>
      <c r="I19" s="730"/>
      <c r="J19" s="731"/>
      <c r="K19" s="731">
        <v>64.671797999999995</v>
      </c>
      <c r="L19" s="729">
        <f>SUM(M19:Z19)</f>
        <v>0</v>
      </c>
      <c r="M19" s="731"/>
      <c r="N19" s="731"/>
      <c r="O19" s="731"/>
      <c r="P19" s="731"/>
      <c r="Q19" s="731"/>
      <c r="R19" s="731"/>
      <c r="S19" s="731"/>
      <c r="T19" s="731"/>
      <c r="U19" s="731"/>
      <c r="V19" s="731"/>
      <c r="W19" s="728"/>
      <c r="X19" s="728"/>
      <c r="Y19" s="728"/>
      <c r="Z19" s="731"/>
      <c r="AA19" s="729"/>
      <c r="AB19" s="732">
        <f>SUM(AC19:AL19)</f>
        <v>0</v>
      </c>
      <c r="AC19" s="733"/>
      <c r="AD19" s="731"/>
      <c r="AE19" s="731"/>
      <c r="AF19" s="731"/>
      <c r="AG19" s="731"/>
      <c r="AH19" s="731"/>
      <c r="AI19" s="731"/>
      <c r="AJ19" s="731"/>
      <c r="AK19" s="730"/>
      <c r="AL19" s="730"/>
      <c r="AM19" s="728"/>
      <c r="AN19" s="734"/>
      <c r="AO19" s="734"/>
      <c r="AP19" s="732"/>
      <c r="AQ19" s="735">
        <f t="shared" si="0"/>
        <v>64.671797999999995</v>
      </c>
      <c r="AR19" s="3"/>
      <c r="AS19" s="7"/>
    </row>
    <row r="20" spans="1:45" s="8" customFormat="1" ht="12.75" customHeight="1">
      <c r="A20" s="782" t="s">
        <v>139</v>
      </c>
      <c r="B20" s="783"/>
      <c r="C20" s="784"/>
      <c r="D20" s="785"/>
      <c r="E20" s="786"/>
      <c r="F20" s="787"/>
      <c r="G20" s="787"/>
      <c r="H20" s="788">
        <f>SUM(I20:K20)</f>
        <v>0</v>
      </c>
      <c r="I20" s="785"/>
      <c r="J20" s="786"/>
      <c r="K20" s="786"/>
      <c r="L20" s="788">
        <f>SUM(M20:Z20)</f>
        <v>3166.7858692089685</v>
      </c>
      <c r="M20" s="786"/>
      <c r="N20" s="786"/>
      <c r="O20" s="786">
        <v>90.017983923640699</v>
      </c>
      <c r="P20" s="786">
        <v>640.53679657777786</v>
      </c>
      <c r="Q20" s="786">
        <v>226.77459106847999</v>
      </c>
      <c r="R20" s="786">
        <v>0</v>
      </c>
      <c r="S20" s="786">
        <v>960.95017928079096</v>
      </c>
      <c r="T20" s="786">
        <v>64.797462901984332</v>
      </c>
      <c r="U20" s="786">
        <v>1146.9502117491124</v>
      </c>
      <c r="V20" s="786"/>
      <c r="W20" s="787">
        <v>36.758643707182323</v>
      </c>
      <c r="X20" s="787"/>
      <c r="Y20" s="787"/>
      <c r="Z20" s="786"/>
      <c r="AA20" s="788"/>
      <c r="AB20" s="789">
        <f>SUM(AC20:AL20)</f>
        <v>0</v>
      </c>
      <c r="AC20" s="790"/>
      <c r="AD20" s="786"/>
      <c r="AE20" s="786"/>
      <c r="AF20" s="786"/>
      <c r="AG20" s="786"/>
      <c r="AH20" s="786"/>
      <c r="AI20" s="786"/>
      <c r="AJ20" s="786"/>
      <c r="AK20" s="785"/>
      <c r="AL20" s="785"/>
      <c r="AM20" s="787"/>
      <c r="AN20" s="791"/>
      <c r="AO20" s="791"/>
      <c r="AP20" s="789"/>
      <c r="AQ20" s="792">
        <f t="shared" si="0"/>
        <v>3166.7858692089685</v>
      </c>
      <c r="AR20" s="3"/>
      <c r="AS20" s="7"/>
    </row>
    <row r="21" spans="1:45" s="8" customFormat="1" ht="12.75" customHeight="1">
      <c r="A21" s="806" t="s">
        <v>140</v>
      </c>
      <c r="B21" s="807"/>
      <c r="C21" s="808">
        <f>SUM(C22:C24)</f>
        <v>22.240061570656763</v>
      </c>
      <c r="D21" s="809">
        <f>SUM(D22:D24)</f>
        <v>-17.141361188350004</v>
      </c>
      <c r="E21" s="810">
        <f>SUM(E22:E24)</f>
        <v>39.381422759006767</v>
      </c>
      <c r="F21" s="811">
        <f>SUM(F22:F24)</f>
        <v>0</v>
      </c>
      <c r="G21" s="811">
        <f>SUM(G22:G24)</f>
        <v>0</v>
      </c>
      <c r="H21" s="812">
        <f>SUM(I21:K21)</f>
        <v>0</v>
      </c>
      <c r="I21" s="809">
        <f>SUM(I22:I24)</f>
        <v>0</v>
      </c>
      <c r="J21" s="810">
        <f>SUM(J22:J24)</f>
        <v>0</v>
      </c>
      <c r="K21" s="810">
        <f>SUM(K22:K24)</f>
        <v>0</v>
      </c>
      <c r="L21" s="812">
        <f>SUM(M21:Z21)</f>
        <v>-24.953759699422424</v>
      </c>
      <c r="M21" s="810">
        <f t="shared" ref="M21:AQ21" si="9">SUM(M22:M24)</f>
        <v>0</v>
      </c>
      <c r="N21" s="810">
        <f t="shared" si="9"/>
        <v>30.880435114089789</v>
      </c>
      <c r="O21" s="810">
        <f t="shared" si="9"/>
        <v>0</v>
      </c>
      <c r="P21" s="810">
        <f t="shared" si="9"/>
        <v>-31.080771455555681</v>
      </c>
      <c r="Q21" s="810">
        <f t="shared" si="9"/>
        <v>374.46366644960005</v>
      </c>
      <c r="R21" s="810">
        <f t="shared" si="9"/>
        <v>-373.64776418279996</v>
      </c>
      <c r="S21" s="810">
        <f t="shared" si="9"/>
        <v>0</v>
      </c>
      <c r="T21" s="810">
        <f t="shared" si="9"/>
        <v>0</v>
      </c>
      <c r="U21" s="810">
        <f t="shared" si="9"/>
        <v>-3.3292640540998377</v>
      </c>
      <c r="V21" s="810">
        <f t="shared" si="9"/>
        <v>-22.240061570656767</v>
      </c>
      <c r="W21" s="811">
        <f t="shared" si="9"/>
        <v>0</v>
      </c>
      <c r="X21" s="811">
        <f t="shared" si="9"/>
        <v>0</v>
      </c>
      <c r="Y21" s="811">
        <f t="shared" si="9"/>
        <v>0</v>
      </c>
      <c r="Z21" s="810">
        <f t="shared" si="9"/>
        <v>0</v>
      </c>
      <c r="AA21" s="812">
        <f t="shared" si="9"/>
        <v>0</v>
      </c>
      <c r="AB21" s="813">
        <f t="shared" si="9"/>
        <v>-804.14402736760053</v>
      </c>
      <c r="AC21" s="814">
        <f t="shared" si="9"/>
        <v>-59.691708987970003</v>
      </c>
      <c r="AD21" s="810">
        <f t="shared" si="9"/>
        <v>-743.01992281532614</v>
      </c>
      <c r="AE21" s="810">
        <f t="shared" si="9"/>
        <v>0</v>
      </c>
      <c r="AF21" s="810">
        <f t="shared" si="9"/>
        <v>0</v>
      </c>
      <c r="AG21" s="815">
        <f t="shared" si="9"/>
        <v>0</v>
      </c>
      <c r="AH21" s="815">
        <f t="shared" si="9"/>
        <v>0</v>
      </c>
      <c r="AI21" s="815">
        <f t="shared" si="9"/>
        <v>0</v>
      </c>
      <c r="AJ21" s="815">
        <f t="shared" si="9"/>
        <v>0</v>
      </c>
      <c r="AK21" s="809">
        <f t="shared" si="9"/>
        <v>-1.4323955643044282</v>
      </c>
      <c r="AL21" s="815">
        <f t="shared" si="9"/>
        <v>0</v>
      </c>
      <c r="AM21" s="811">
        <f t="shared" si="9"/>
        <v>0</v>
      </c>
      <c r="AN21" s="816">
        <f t="shared" si="9"/>
        <v>0</v>
      </c>
      <c r="AO21" s="812">
        <f t="shared" si="9"/>
        <v>804.14402736760053</v>
      </c>
      <c r="AP21" s="813">
        <f t="shared" si="9"/>
        <v>0</v>
      </c>
      <c r="AQ21" s="817">
        <f t="shared" si="9"/>
        <v>-2.7136981287656603</v>
      </c>
      <c r="AR21" s="3"/>
      <c r="AS21" s="7"/>
    </row>
    <row r="22" spans="1:45" s="8" customFormat="1" ht="12.75" customHeight="1">
      <c r="A22" s="770" t="s">
        <v>141</v>
      </c>
      <c r="B22" s="771"/>
      <c r="C22" s="818"/>
      <c r="D22" s="819"/>
      <c r="E22" s="820"/>
      <c r="F22" s="775"/>
      <c r="G22" s="775"/>
      <c r="H22" s="776"/>
      <c r="I22" s="821"/>
      <c r="J22" s="774"/>
      <c r="K22" s="774"/>
      <c r="L22" s="776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5"/>
      <c r="X22" s="775"/>
      <c r="Y22" s="775"/>
      <c r="Z22" s="774"/>
      <c r="AA22" s="776"/>
      <c r="AB22" s="777">
        <f>SUM(AC22:AM22)</f>
        <v>-804.14402736760053</v>
      </c>
      <c r="AC22" s="778">
        <f>-AC2</f>
        <v>-59.691708987970003</v>
      </c>
      <c r="AD22" s="774">
        <f>-AD2</f>
        <v>-743.01992281532614</v>
      </c>
      <c r="AE22" s="774"/>
      <c r="AF22" s="774"/>
      <c r="AG22" s="781"/>
      <c r="AH22" s="781"/>
      <c r="AI22" s="781"/>
      <c r="AJ22" s="781"/>
      <c r="AK22" s="773">
        <v>-1.4323955643044282</v>
      </c>
      <c r="AL22" s="781"/>
      <c r="AM22" s="775"/>
      <c r="AN22" s="779"/>
      <c r="AO22" s="776">
        <f>-(C22+H22+L22+AA22+AB22)</f>
        <v>804.14402736760053</v>
      </c>
      <c r="AP22" s="777"/>
      <c r="AQ22" s="804">
        <f>C22+H22+L22+AA22+AB22+AN22+AO22+AP22</f>
        <v>0</v>
      </c>
      <c r="AR22" s="3"/>
      <c r="AS22" s="7"/>
    </row>
    <row r="23" spans="1:45" s="8" customFormat="1" ht="12.75" customHeight="1">
      <c r="A23" s="822" t="s">
        <v>142</v>
      </c>
      <c r="B23" s="794"/>
      <c r="C23" s="823"/>
      <c r="D23" s="824"/>
      <c r="E23" s="797"/>
      <c r="F23" s="825"/>
      <c r="G23" s="825"/>
      <c r="H23" s="799"/>
      <c r="I23" s="826"/>
      <c r="J23" s="827"/>
      <c r="K23" s="827"/>
      <c r="L23" s="799"/>
      <c r="M23" s="827"/>
      <c r="N23" s="827"/>
      <c r="O23" s="827"/>
      <c r="P23" s="827"/>
      <c r="Q23" s="827"/>
      <c r="R23" s="827"/>
      <c r="S23" s="827"/>
      <c r="T23" s="827"/>
      <c r="U23" s="827"/>
      <c r="V23" s="827"/>
      <c r="W23" s="825"/>
      <c r="X23" s="825"/>
      <c r="Y23" s="825"/>
      <c r="Z23" s="827"/>
      <c r="AA23" s="799"/>
      <c r="AB23" s="800"/>
      <c r="AC23" s="828"/>
      <c r="AD23" s="827"/>
      <c r="AE23" s="827"/>
      <c r="AF23" s="827"/>
      <c r="AG23" s="827"/>
      <c r="AH23" s="827"/>
      <c r="AI23" s="827"/>
      <c r="AJ23" s="827"/>
      <c r="AK23" s="829"/>
      <c r="AL23" s="829"/>
      <c r="AM23" s="825"/>
      <c r="AN23" s="830"/>
      <c r="AO23" s="799"/>
      <c r="AP23" s="800"/>
      <c r="AQ23" s="831">
        <f>C23+H23+L23+AA23+AB23+AN23+AO23+AP23</f>
        <v>0</v>
      </c>
      <c r="AR23" s="3"/>
      <c r="AS23" s="7"/>
    </row>
    <row r="24" spans="1:45" s="8" customFormat="1" ht="12.75" customHeight="1" thickBot="1">
      <c r="A24" s="737" t="s">
        <v>143</v>
      </c>
      <c r="B24" s="738"/>
      <c r="C24" s="832">
        <f>SUM(D24:G24)</f>
        <v>22.240061570656763</v>
      </c>
      <c r="D24" s="833">
        <v>-17.141361188350004</v>
      </c>
      <c r="E24" s="745">
        <f>-D24-V24</f>
        <v>39.381422759006767</v>
      </c>
      <c r="F24" s="740"/>
      <c r="G24" s="740"/>
      <c r="H24" s="741"/>
      <c r="I24" s="834"/>
      <c r="J24" s="745"/>
      <c r="K24" s="745"/>
      <c r="L24" s="741">
        <f>SUM(N24:Z24)</f>
        <v>-24.953759699422424</v>
      </c>
      <c r="M24" s="745"/>
      <c r="N24" s="745">
        <v>30.880435114089789</v>
      </c>
      <c r="O24" s="745"/>
      <c r="P24" s="745">
        <v>-31.080771455555681</v>
      </c>
      <c r="Q24" s="745">
        <v>374.46366644960005</v>
      </c>
      <c r="R24" s="745">
        <v>-373.64776418279996</v>
      </c>
      <c r="S24" s="745">
        <v>0</v>
      </c>
      <c r="T24" s="745"/>
      <c r="U24" s="745">
        <v>-3.3292640540998377</v>
      </c>
      <c r="V24" s="740">
        <v>-22.240061570656767</v>
      </c>
      <c r="W24" s="740">
        <v>0</v>
      </c>
      <c r="X24" s="740"/>
      <c r="Y24" s="740"/>
      <c r="Z24" s="745"/>
      <c r="AA24" s="741"/>
      <c r="AB24" s="741">
        <f>SUM(AC24:AM24)</f>
        <v>0</v>
      </c>
      <c r="AC24" s="744"/>
      <c r="AD24" s="745"/>
      <c r="AE24" s="745"/>
      <c r="AF24" s="745"/>
      <c r="AG24" s="745"/>
      <c r="AH24" s="745"/>
      <c r="AI24" s="745"/>
      <c r="AJ24" s="745"/>
      <c r="AK24" s="742"/>
      <c r="AL24" s="742"/>
      <c r="AM24" s="740"/>
      <c r="AN24" s="746"/>
      <c r="AO24" s="741"/>
      <c r="AP24" s="743"/>
      <c r="AQ24" s="747">
        <f>C24+H24+L24+AA24+AB24+AN24+AO24+AP24</f>
        <v>-2.7136981287656603</v>
      </c>
      <c r="AR24" s="3"/>
      <c r="AS24" s="7"/>
    </row>
    <row r="25" spans="1:45" s="8" customFormat="1" ht="12.75" customHeight="1" thickBot="1">
      <c r="A25" s="793" t="s">
        <v>144</v>
      </c>
      <c r="B25" s="794"/>
      <c r="C25" s="795">
        <f>SUM(D25:G25)</f>
        <v>0</v>
      </c>
      <c r="D25" s="796"/>
      <c r="E25" s="797"/>
      <c r="F25" s="825"/>
      <c r="G25" s="825"/>
      <c r="H25" s="799">
        <f>SUM(I25:K25)</f>
        <v>10.28324833984202</v>
      </c>
      <c r="I25" s="825">
        <v>10.28324833984202</v>
      </c>
      <c r="J25" s="827"/>
      <c r="K25" s="827"/>
      <c r="L25" s="799">
        <f>SUM(O25:Z25)</f>
        <v>98.284657617035819</v>
      </c>
      <c r="M25" s="827"/>
      <c r="N25" s="827"/>
      <c r="O25" s="827">
        <v>95.274692021714102</v>
      </c>
      <c r="P25" s="827"/>
      <c r="Q25" s="827"/>
      <c r="R25" s="827"/>
      <c r="S25" s="827">
        <v>0</v>
      </c>
      <c r="T25" s="827">
        <v>4.1693256233877908E-3</v>
      </c>
      <c r="U25" s="827">
        <v>3.0057962696983291</v>
      </c>
      <c r="V25" s="827"/>
      <c r="W25" s="825"/>
      <c r="X25" s="825"/>
      <c r="Y25" s="825"/>
      <c r="Z25" s="827"/>
      <c r="AA25" s="799">
        <v>57.528599543766255</v>
      </c>
      <c r="AB25" s="800">
        <f>SUM(AC25:AI25)</f>
        <v>0</v>
      </c>
      <c r="AC25" s="801"/>
      <c r="AD25" s="827"/>
      <c r="AE25" s="827"/>
      <c r="AF25" s="827"/>
      <c r="AG25" s="827"/>
      <c r="AH25" s="827"/>
      <c r="AI25" s="827"/>
      <c r="AJ25" s="827"/>
      <c r="AK25" s="829"/>
      <c r="AL25" s="829"/>
      <c r="AM25" s="825"/>
      <c r="AN25" s="830"/>
      <c r="AO25" s="799">
        <v>259.46681438260055</v>
      </c>
      <c r="AP25" s="800"/>
      <c r="AQ25" s="831">
        <f>C25+H25+L25+AA25+AB25+AN25+AO25+AP25</f>
        <v>425.56331988324462</v>
      </c>
      <c r="AR25" s="3"/>
      <c r="AS25" s="7"/>
    </row>
    <row r="26" spans="1:45" s="6" customFormat="1" ht="12.75" customHeight="1" thickBot="1">
      <c r="A26" s="835" t="s">
        <v>145</v>
      </c>
      <c r="B26" s="836"/>
      <c r="C26" s="837">
        <f t="shared" ref="C26:AP26" si="10">C7-C9+C15+C21-C25</f>
        <v>348.69297193905459</v>
      </c>
      <c r="D26" s="838">
        <f t="shared" si="10"/>
        <v>190.34389623369066</v>
      </c>
      <c r="E26" s="839">
        <f t="shared" si="10"/>
        <v>149.86072528467759</v>
      </c>
      <c r="F26" s="839">
        <f t="shared" si="10"/>
        <v>0</v>
      </c>
      <c r="G26" s="839">
        <f t="shared" si="10"/>
        <v>8.4883504206865013</v>
      </c>
      <c r="H26" s="840">
        <f t="shared" si="10"/>
        <v>199.31419506885081</v>
      </c>
      <c r="I26" s="838">
        <f t="shared" si="10"/>
        <v>0.37225106885087023</v>
      </c>
      <c r="J26" s="839">
        <f t="shared" si="10"/>
        <v>127.70399999999999</v>
      </c>
      <c r="K26" s="839">
        <f t="shared" si="10"/>
        <v>71.237943999999999</v>
      </c>
      <c r="L26" s="840">
        <f t="shared" si="10"/>
        <v>7296.7282199976062</v>
      </c>
      <c r="M26" s="839">
        <f t="shared" si="10"/>
        <v>0</v>
      </c>
      <c r="N26" s="839">
        <f t="shared" si="10"/>
        <v>-0.14794174855289199</v>
      </c>
      <c r="O26" s="839">
        <f t="shared" si="10"/>
        <v>-5.2567080980734033</v>
      </c>
      <c r="P26" s="839">
        <f t="shared" si="10"/>
        <v>799.46408249999979</v>
      </c>
      <c r="Q26" s="839">
        <f t="shared" si="10"/>
        <v>962.00436969728003</v>
      </c>
      <c r="R26" s="839">
        <f t="shared" si="10"/>
        <v>1095.3569190907197</v>
      </c>
      <c r="S26" s="839">
        <f t="shared" si="10"/>
        <v>39.21120498695575</v>
      </c>
      <c r="T26" s="839">
        <f t="shared" si="10"/>
        <v>187.88084937540125</v>
      </c>
      <c r="U26" s="839">
        <f t="shared" si="10"/>
        <v>3833.6812396704358</v>
      </c>
      <c r="V26" s="839">
        <f t="shared" si="10"/>
        <v>145.44440711224036</v>
      </c>
      <c r="W26" s="839">
        <f t="shared" si="10"/>
        <v>7.506512734116022</v>
      </c>
      <c r="X26" s="839">
        <f t="shared" si="10"/>
        <v>195.36275312176252</v>
      </c>
      <c r="Y26" s="839">
        <f t="shared" si="10"/>
        <v>1.2096467108549098</v>
      </c>
      <c r="Z26" s="839">
        <f t="shared" si="10"/>
        <v>35.010884844467988</v>
      </c>
      <c r="AA26" s="840">
        <f t="shared" si="10"/>
        <v>1921.4292269183238</v>
      </c>
      <c r="AB26" s="841">
        <f t="shared" si="10"/>
        <v>456.44000480998989</v>
      </c>
      <c r="AC26" s="768">
        <f t="shared" si="10"/>
        <v>0</v>
      </c>
      <c r="AD26" s="752">
        <f t="shared" si="10"/>
        <v>0</v>
      </c>
      <c r="AE26" s="752">
        <f t="shared" si="10"/>
        <v>196.67659478004623</v>
      </c>
      <c r="AF26" s="752">
        <f t="shared" si="10"/>
        <v>40.692904224132207</v>
      </c>
      <c r="AG26" s="752">
        <f t="shared" si="10"/>
        <v>0</v>
      </c>
      <c r="AH26" s="752">
        <f t="shared" si="10"/>
        <v>9.7770611234061491</v>
      </c>
      <c r="AI26" s="752">
        <f t="shared" si="10"/>
        <v>124.01266332172798</v>
      </c>
      <c r="AJ26" s="752">
        <f t="shared" si="10"/>
        <v>27.929372998367999</v>
      </c>
      <c r="AK26" s="754">
        <f t="shared" si="10"/>
        <v>0</v>
      </c>
      <c r="AL26" s="754">
        <f t="shared" si="10"/>
        <v>13.54608560366562</v>
      </c>
      <c r="AM26" s="842">
        <f t="shared" si="10"/>
        <v>43.805322758643676</v>
      </c>
      <c r="AN26" s="840">
        <f t="shared" si="10"/>
        <v>54.722939604974087</v>
      </c>
      <c r="AO26" s="840">
        <f t="shared" si="10"/>
        <v>2361.2693974490917</v>
      </c>
      <c r="AP26" s="841">
        <f t="shared" si="10"/>
        <v>0</v>
      </c>
      <c r="AQ26" s="843">
        <f>C26+H26+L26+AA26+AB26+AN26+AO26+AP26</f>
        <v>12638.596955787891</v>
      </c>
      <c r="AR26" s="3"/>
      <c r="AS26" s="5"/>
    </row>
    <row r="27" spans="1:45" s="6" customFormat="1" ht="12.75" customHeight="1">
      <c r="A27" s="748" t="s">
        <v>146</v>
      </c>
      <c r="B27" s="749"/>
      <c r="C27" s="750">
        <f t="shared" ref="C27:V27" si="11">C28</f>
        <v>0</v>
      </c>
      <c r="D27" s="754">
        <f t="shared" si="11"/>
        <v>0</v>
      </c>
      <c r="E27" s="752">
        <f t="shared" si="11"/>
        <v>0</v>
      </c>
      <c r="F27" s="767">
        <f t="shared" si="11"/>
        <v>0</v>
      </c>
      <c r="G27" s="767">
        <f t="shared" si="11"/>
        <v>0</v>
      </c>
      <c r="H27" s="753">
        <f t="shared" si="11"/>
        <v>0</v>
      </c>
      <c r="I27" s="754">
        <f t="shared" si="11"/>
        <v>0</v>
      </c>
      <c r="J27" s="752">
        <f t="shared" si="11"/>
        <v>0</v>
      </c>
      <c r="K27" s="752">
        <f t="shared" si="11"/>
        <v>0</v>
      </c>
      <c r="L27" s="753">
        <f t="shared" si="11"/>
        <v>231.58328467708543</v>
      </c>
      <c r="M27" s="752">
        <f t="shared" si="11"/>
        <v>0</v>
      </c>
      <c r="N27" s="752">
        <f t="shared" si="11"/>
        <v>0</v>
      </c>
      <c r="O27" s="752">
        <f t="shared" si="11"/>
        <v>0</v>
      </c>
      <c r="P27" s="752">
        <f t="shared" si="11"/>
        <v>0</v>
      </c>
      <c r="Q27" s="752">
        <f t="shared" si="11"/>
        <v>0</v>
      </c>
      <c r="R27" s="752">
        <f t="shared" si="11"/>
        <v>0</v>
      </c>
      <c r="S27" s="752">
        <f t="shared" si="11"/>
        <v>0</v>
      </c>
      <c r="T27" s="752">
        <f t="shared" si="11"/>
        <v>0</v>
      </c>
      <c r="U27" s="752">
        <f t="shared" si="11"/>
        <v>0</v>
      </c>
      <c r="V27" s="752">
        <f t="shared" si="11"/>
        <v>0</v>
      </c>
      <c r="W27" s="767"/>
      <c r="X27" s="767">
        <f t="shared" ref="X27:AQ27" si="12">X28</f>
        <v>195.36275312176252</v>
      </c>
      <c r="Y27" s="767">
        <f t="shared" si="12"/>
        <v>1.2096467108549098</v>
      </c>
      <c r="Z27" s="752">
        <f t="shared" si="12"/>
        <v>35.010884844467988</v>
      </c>
      <c r="AA27" s="753">
        <f t="shared" si="12"/>
        <v>0</v>
      </c>
      <c r="AB27" s="751">
        <f t="shared" si="12"/>
        <v>0</v>
      </c>
      <c r="AC27" s="768">
        <f t="shared" si="12"/>
        <v>0</v>
      </c>
      <c r="AD27" s="752">
        <f t="shared" si="12"/>
        <v>0</v>
      </c>
      <c r="AE27" s="752">
        <f t="shared" si="12"/>
        <v>0</v>
      </c>
      <c r="AF27" s="752">
        <f t="shared" si="12"/>
        <v>0</v>
      </c>
      <c r="AG27" s="752">
        <f t="shared" si="12"/>
        <v>0</v>
      </c>
      <c r="AH27" s="752">
        <f t="shared" si="12"/>
        <v>0</v>
      </c>
      <c r="AI27" s="752">
        <f t="shared" si="12"/>
        <v>0</v>
      </c>
      <c r="AJ27" s="752">
        <f t="shared" si="12"/>
        <v>0</v>
      </c>
      <c r="AK27" s="754">
        <f t="shared" si="12"/>
        <v>0</v>
      </c>
      <c r="AL27" s="754">
        <f t="shared" si="12"/>
        <v>0</v>
      </c>
      <c r="AM27" s="767">
        <f t="shared" si="12"/>
        <v>0</v>
      </c>
      <c r="AN27" s="753">
        <f t="shared" si="12"/>
        <v>0</v>
      </c>
      <c r="AO27" s="753">
        <f t="shared" si="12"/>
        <v>0</v>
      </c>
      <c r="AP27" s="751">
        <f t="shared" si="12"/>
        <v>0</v>
      </c>
      <c r="AQ27" s="756">
        <f t="shared" si="12"/>
        <v>231.58328467708543</v>
      </c>
      <c r="AR27" s="3"/>
      <c r="AS27" s="5"/>
    </row>
    <row r="28" spans="1:45" s="3" customFormat="1" ht="12.75" customHeight="1" thickBot="1">
      <c r="A28" s="844" t="s">
        <v>147</v>
      </c>
      <c r="B28" s="845"/>
      <c r="C28" s="846">
        <f>SUM(D28:G28)</f>
        <v>0</v>
      </c>
      <c r="D28" s="809"/>
      <c r="E28" s="810"/>
      <c r="F28" s="811"/>
      <c r="G28" s="811"/>
      <c r="H28" s="816">
        <f>SUM(I28:K28)</f>
        <v>0</v>
      </c>
      <c r="I28" s="809"/>
      <c r="J28" s="810"/>
      <c r="K28" s="810"/>
      <c r="L28" s="816">
        <f>SUM(M28:Z28)</f>
        <v>231.58328467708543</v>
      </c>
      <c r="M28" s="810"/>
      <c r="N28" s="810"/>
      <c r="O28" s="810"/>
      <c r="P28" s="810"/>
      <c r="Q28" s="810"/>
      <c r="R28" s="810"/>
      <c r="S28" s="810"/>
      <c r="T28" s="810"/>
      <c r="U28" s="810"/>
      <c r="V28" s="810"/>
      <c r="W28" s="811"/>
      <c r="X28" s="811">
        <f>X26</f>
        <v>195.36275312176252</v>
      </c>
      <c r="Y28" s="811">
        <f>Y26</f>
        <v>1.2096467108549098</v>
      </c>
      <c r="Z28" s="810">
        <f>Z26</f>
        <v>35.010884844467988</v>
      </c>
      <c r="AA28" s="816">
        <v>0</v>
      </c>
      <c r="AB28" s="847">
        <f>SUM(AC28:AI28)</f>
        <v>0</v>
      </c>
      <c r="AC28" s="814"/>
      <c r="AD28" s="810"/>
      <c r="AE28" s="810"/>
      <c r="AF28" s="810"/>
      <c r="AG28" s="810"/>
      <c r="AH28" s="810"/>
      <c r="AI28" s="810"/>
      <c r="AJ28" s="810"/>
      <c r="AK28" s="809"/>
      <c r="AL28" s="809"/>
      <c r="AM28" s="811"/>
      <c r="AN28" s="816"/>
      <c r="AO28" s="816"/>
      <c r="AP28" s="847"/>
      <c r="AQ28" s="817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48" t="s">
        <v>148</v>
      </c>
      <c r="B29" s="749"/>
      <c r="C29" s="750">
        <f t="shared" ref="C29:AQ29" si="14">C30+C45+C56+C58+C65+C70+C71</f>
        <v>351.41289633822032</v>
      </c>
      <c r="D29" s="754">
        <f t="shared" si="14"/>
        <v>190.16205136582681</v>
      </c>
      <c r="E29" s="752">
        <f t="shared" si="14"/>
        <v>153.30941368399715</v>
      </c>
      <c r="F29" s="767">
        <f t="shared" si="14"/>
        <v>0</v>
      </c>
      <c r="G29" s="767">
        <f t="shared" si="14"/>
        <v>7.795884678396293</v>
      </c>
      <c r="H29" s="753">
        <f t="shared" si="14"/>
        <v>197.36847005356</v>
      </c>
      <c r="I29" s="754">
        <f t="shared" si="14"/>
        <v>0.82966372355999995</v>
      </c>
      <c r="J29" s="754">
        <f t="shared" si="14"/>
        <v>127.70399999999999</v>
      </c>
      <c r="K29" s="754">
        <f t="shared" si="14"/>
        <v>68.834806329999992</v>
      </c>
      <c r="L29" s="753">
        <f t="shared" si="14"/>
        <v>7065.3194555859664</v>
      </c>
      <c r="M29" s="752">
        <f t="shared" si="14"/>
        <v>0</v>
      </c>
      <c r="N29" s="752">
        <f t="shared" si="14"/>
        <v>0</v>
      </c>
      <c r="O29" s="752">
        <f t="shared" si="14"/>
        <v>0</v>
      </c>
      <c r="P29" s="752">
        <f t="shared" si="14"/>
        <v>821.48002832197096</v>
      </c>
      <c r="Q29" s="752">
        <f t="shared" si="14"/>
        <v>946.63395628255989</v>
      </c>
      <c r="R29" s="752">
        <f t="shared" si="14"/>
        <v>1102.0673096951998</v>
      </c>
      <c r="S29" s="752">
        <f t="shared" si="14"/>
        <v>31.039400915077643</v>
      </c>
      <c r="T29" s="752">
        <f t="shared" si="14"/>
        <v>181.32381570558749</v>
      </c>
      <c r="U29" s="752">
        <f t="shared" si="14"/>
        <v>3838.1558666328419</v>
      </c>
      <c r="V29" s="752">
        <f t="shared" si="14"/>
        <v>144.61907803272823</v>
      </c>
      <c r="W29" s="767">
        <f t="shared" si="14"/>
        <v>0</v>
      </c>
      <c r="X29" s="767">
        <f t="shared" si="14"/>
        <v>0</v>
      </c>
      <c r="Y29" s="767">
        <f t="shared" si="14"/>
        <v>0</v>
      </c>
      <c r="Z29" s="754">
        <f t="shared" si="14"/>
        <v>0</v>
      </c>
      <c r="AA29" s="840">
        <f t="shared" si="14"/>
        <v>1961.7039372255224</v>
      </c>
      <c r="AB29" s="751">
        <f t="shared" si="14"/>
        <v>464.57031831216926</v>
      </c>
      <c r="AC29" s="768">
        <f t="shared" si="14"/>
        <v>0</v>
      </c>
      <c r="AD29" s="752">
        <f t="shared" si="14"/>
        <v>0</v>
      </c>
      <c r="AE29" s="752">
        <f t="shared" si="14"/>
        <v>202.50934255862566</v>
      </c>
      <c r="AF29" s="752">
        <f t="shared" si="14"/>
        <v>40.692904224132199</v>
      </c>
      <c r="AG29" s="752">
        <f t="shared" si="14"/>
        <v>0</v>
      </c>
      <c r="AH29" s="752">
        <f t="shared" si="14"/>
        <v>9.7770611234061491</v>
      </c>
      <c r="AI29" s="752">
        <f t="shared" si="14"/>
        <v>126.968349188928</v>
      </c>
      <c r="AJ29" s="752">
        <f t="shared" si="14"/>
        <v>27.271252854767997</v>
      </c>
      <c r="AK29" s="751">
        <f t="shared" si="14"/>
        <v>0</v>
      </c>
      <c r="AL29" s="751">
        <f t="shared" si="14"/>
        <v>13.546085603665619</v>
      </c>
      <c r="AM29" s="751">
        <f t="shared" si="14"/>
        <v>43.805322758643683</v>
      </c>
      <c r="AN29" s="751">
        <f t="shared" si="14"/>
        <v>54.722939604974094</v>
      </c>
      <c r="AO29" s="753">
        <f t="shared" si="14"/>
        <v>2397.4208343089181</v>
      </c>
      <c r="AP29" s="751">
        <f t="shared" si="14"/>
        <v>0</v>
      </c>
      <c r="AQ29" s="843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48"/>
      <c r="C30" s="849">
        <f>SUM(C31:C44)</f>
        <v>105.57009591000003</v>
      </c>
      <c r="D30" s="850">
        <v>105.4245493</v>
      </c>
      <c r="E30" s="850">
        <v>0</v>
      </c>
      <c r="F30" s="851"/>
      <c r="G30" s="851"/>
      <c r="H30" s="852">
        <f>SUM(H31:H44)</f>
        <v>0.82966372355999995</v>
      </c>
      <c r="I30" s="853">
        <f t="shared" ref="I30:K30" si="15">SUM(I31:I44)</f>
        <v>0.82966372355999995</v>
      </c>
      <c r="J30" s="850">
        <f t="shared" si="15"/>
        <v>0</v>
      </c>
      <c r="K30" s="850">
        <f t="shared" si="15"/>
        <v>0</v>
      </c>
      <c r="L30" s="852">
        <f>SUM(L31:L44)</f>
        <v>374.2907898235643</v>
      </c>
      <c r="M30" s="850">
        <f>SUM(M31:M44)</f>
        <v>0</v>
      </c>
      <c r="N30" s="850">
        <f>SUM(N31:N44)</f>
        <v>0</v>
      </c>
      <c r="O30" s="850">
        <f>SUM(O31:O44)</f>
        <v>0</v>
      </c>
      <c r="P30" s="850">
        <f>SUM(P31:P44)</f>
        <v>0</v>
      </c>
      <c r="Q30" s="850">
        <v>9.5497368091127406</v>
      </c>
      <c r="R30" s="850">
        <f>SUM(R31:R44)</f>
        <v>0</v>
      </c>
      <c r="S30" s="850">
        <v>30.396553446461994</v>
      </c>
      <c r="T30" s="850">
        <v>55.909311724159259</v>
      </c>
      <c r="U30" s="850">
        <v>137.32678867057862</v>
      </c>
      <c r="V30" s="850">
        <v>141.10839917325163</v>
      </c>
      <c r="W30" s="850">
        <f>SUM(W31:W44)</f>
        <v>0</v>
      </c>
      <c r="X30" s="850">
        <f>SUM(X31:X44)</f>
        <v>0</v>
      </c>
      <c r="Y30" s="850">
        <f>SUM(Y31:Y44)</f>
        <v>0</v>
      </c>
      <c r="Z30" s="850">
        <f>SUM(Z31:Z44)</f>
        <v>0</v>
      </c>
      <c r="AA30" s="852">
        <v>937.35749564856553</v>
      </c>
      <c r="AB30" s="854">
        <f t="shared" ref="AB30:AN30" si="16">SUM(AB31:AB44)</f>
        <v>196.85576511692614</v>
      </c>
      <c r="AC30" s="855">
        <f t="shared" si="16"/>
        <v>0</v>
      </c>
      <c r="AD30" s="850">
        <f t="shared" si="16"/>
        <v>0</v>
      </c>
      <c r="AE30" s="850">
        <f t="shared" si="16"/>
        <v>153.9273551380638</v>
      </c>
      <c r="AF30" s="850">
        <f t="shared" si="16"/>
        <v>40.692904224132199</v>
      </c>
      <c r="AG30" s="850">
        <f t="shared" si="16"/>
        <v>0</v>
      </c>
      <c r="AH30" s="850">
        <f t="shared" si="16"/>
        <v>2.2355057547301662</v>
      </c>
      <c r="AI30" s="850">
        <f t="shared" si="16"/>
        <v>0</v>
      </c>
      <c r="AJ30" s="850">
        <f t="shared" si="16"/>
        <v>0</v>
      </c>
      <c r="AK30" s="850">
        <f t="shared" si="16"/>
        <v>0</v>
      </c>
      <c r="AL30" s="850">
        <f t="shared" si="16"/>
        <v>0</v>
      </c>
      <c r="AM30" s="856">
        <f t="shared" si="16"/>
        <v>0</v>
      </c>
      <c r="AN30" s="853">
        <f t="shared" si="16"/>
        <v>54.722939604974094</v>
      </c>
      <c r="AO30" s="852">
        <v>621.72214114590861</v>
      </c>
      <c r="AP30" s="854">
        <f>SUM(AP31:AP44)</f>
        <v>0</v>
      </c>
      <c r="AQ30" s="769">
        <f t="shared" ref="AQ30" si="17">C30+H30+L30+AA30+AB30+AN30+AO30+AP30</f>
        <v>2291.3488909734988</v>
      </c>
      <c r="AR30" s="3"/>
      <c r="AS30" s="9"/>
    </row>
    <row r="31" spans="1:45" ht="12.75" customHeight="1">
      <c r="A31" s="857" t="s">
        <v>150</v>
      </c>
      <c r="B31" s="858" t="s">
        <v>151</v>
      </c>
      <c r="C31" s="859">
        <f t="shared" ref="C31:C43" si="18">SUM(D31:G31)</f>
        <v>0</v>
      </c>
      <c r="D31" s="778">
        <v>0</v>
      </c>
      <c r="E31" s="860"/>
      <c r="F31" s="860"/>
      <c r="G31" s="861"/>
      <c r="H31" s="862">
        <f t="shared" ref="H31:H43" si="19">SUM(I31:K31)</f>
        <v>0</v>
      </c>
      <c r="I31" s="863"/>
      <c r="J31" s="781"/>
      <c r="K31" s="781"/>
      <c r="L31" s="862">
        <f t="shared" ref="L31:L43" si="20">SUM(M31:Z31)</f>
        <v>22.334930091304539</v>
      </c>
      <c r="M31" s="781"/>
      <c r="N31" s="781"/>
      <c r="O31" s="781"/>
      <c r="P31" s="864"/>
      <c r="Q31" s="821">
        <v>0.34591578903338577</v>
      </c>
      <c r="R31" s="860"/>
      <c r="S31" s="821">
        <v>0</v>
      </c>
      <c r="T31" s="821">
        <v>1.3603740574248424</v>
      </c>
      <c r="U31" s="821">
        <v>20.628640244846309</v>
      </c>
      <c r="V31" s="821">
        <v>0</v>
      </c>
      <c r="W31" s="860"/>
      <c r="X31" s="863"/>
      <c r="Y31" s="864"/>
      <c r="Z31" s="781"/>
      <c r="AA31" s="779">
        <v>8.7861347374034651</v>
      </c>
      <c r="AB31" s="865">
        <f t="shared" ref="AB31:AB43" si="21">SUM(AC31:AM31)</f>
        <v>0</v>
      </c>
      <c r="AC31" s="866"/>
      <c r="AD31" s="781"/>
      <c r="AE31" s="781"/>
      <c r="AF31" s="781"/>
      <c r="AG31" s="781"/>
      <c r="AH31" s="781"/>
      <c r="AI31" s="781"/>
      <c r="AJ31" s="781"/>
      <c r="AK31" s="773"/>
      <c r="AL31" s="775"/>
      <c r="AM31" s="781"/>
      <c r="AN31" s="779"/>
      <c r="AO31" s="779">
        <v>18.350912208427118</v>
      </c>
      <c r="AP31" s="865"/>
      <c r="AQ31" s="780">
        <f t="shared" si="13"/>
        <v>49.471977037135119</v>
      </c>
    </row>
    <row r="32" spans="1:45" ht="12.75" customHeight="1">
      <c r="A32" s="867" t="s">
        <v>152</v>
      </c>
      <c r="B32" s="868" t="s">
        <v>153</v>
      </c>
      <c r="C32" s="725">
        <f t="shared" si="18"/>
        <v>18.505815952000003</v>
      </c>
      <c r="D32" s="733">
        <v>18.505815952000003</v>
      </c>
      <c r="E32" s="869"/>
      <c r="F32" s="869"/>
      <c r="G32" s="870"/>
      <c r="H32" s="729">
        <f t="shared" si="19"/>
        <v>0.82966372355999995</v>
      </c>
      <c r="I32" s="730">
        <v>0.82966372355999995</v>
      </c>
      <c r="J32" s="731"/>
      <c r="K32" s="731"/>
      <c r="L32" s="729">
        <f t="shared" si="20"/>
        <v>71.784094369696632</v>
      </c>
      <c r="M32" s="731"/>
      <c r="N32" s="731"/>
      <c r="O32" s="731"/>
      <c r="P32" s="864"/>
      <c r="Q32" s="869">
        <v>2.0660606672266768</v>
      </c>
      <c r="R32" s="869"/>
      <c r="S32" s="869">
        <v>22.968462416696998</v>
      </c>
      <c r="T32" s="869">
        <v>30.662877604409012</v>
      </c>
      <c r="U32" s="869">
        <v>16.086693681363943</v>
      </c>
      <c r="V32" s="869">
        <v>0</v>
      </c>
      <c r="W32" s="869"/>
      <c r="X32" s="730"/>
      <c r="Y32" s="728"/>
      <c r="Z32" s="731"/>
      <c r="AA32" s="734">
        <v>265.46537885977392</v>
      </c>
      <c r="AB32" s="732">
        <f t="shared" si="21"/>
        <v>26.063524749810167</v>
      </c>
      <c r="AC32" s="733"/>
      <c r="AD32" s="731"/>
      <c r="AE32" s="731">
        <v>23.828018995080001</v>
      </c>
      <c r="AF32" s="731"/>
      <c r="AG32" s="781"/>
      <c r="AH32" s="781">
        <v>2.2355057547301662</v>
      </c>
      <c r="AI32" s="781"/>
      <c r="AJ32" s="781"/>
      <c r="AK32" s="730"/>
      <c r="AL32" s="728"/>
      <c r="AM32" s="731"/>
      <c r="AN32" s="734"/>
      <c r="AO32" s="734">
        <v>148.76072128018708</v>
      </c>
      <c r="AP32" s="732"/>
      <c r="AQ32" s="735">
        <f t="shared" si="13"/>
        <v>531.4091989350278</v>
      </c>
    </row>
    <row r="33" spans="1:45" ht="12.75" customHeight="1">
      <c r="A33" s="867" t="s">
        <v>154</v>
      </c>
      <c r="B33" s="871" t="s">
        <v>155</v>
      </c>
      <c r="C33" s="725">
        <f t="shared" si="18"/>
        <v>0</v>
      </c>
      <c r="D33" s="733">
        <v>0</v>
      </c>
      <c r="E33" s="869"/>
      <c r="F33" s="869"/>
      <c r="G33" s="870"/>
      <c r="H33" s="729">
        <f t="shared" si="19"/>
        <v>0</v>
      </c>
      <c r="I33" s="730"/>
      <c r="J33" s="731"/>
      <c r="K33" s="731"/>
      <c r="L33" s="729">
        <f t="shared" si="20"/>
        <v>3.9848369673637745</v>
      </c>
      <c r="M33" s="731"/>
      <c r="N33" s="731"/>
      <c r="O33" s="731"/>
      <c r="P33" s="864"/>
      <c r="Q33" s="869">
        <v>6.1845550160514413E-2</v>
      </c>
      <c r="R33" s="869"/>
      <c r="S33" s="869">
        <v>0</v>
      </c>
      <c r="T33" s="869">
        <v>3.2282811958991577</v>
      </c>
      <c r="U33" s="869">
        <v>0.69471022130410232</v>
      </c>
      <c r="V33" s="869">
        <v>0</v>
      </c>
      <c r="W33" s="869"/>
      <c r="X33" s="730"/>
      <c r="Y33" s="728"/>
      <c r="Z33" s="731"/>
      <c r="AA33" s="734">
        <v>19.827078866680154</v>
      </c>
      <c r="AB33" s="732">
        <f t="shared" si="21"/>
        <v>0</v>
      </c>
      <c r="AC33" s="733"/>
      <c r="AD33" s="731"/>
      <c r="AE33" s="731"/>
      <c r="AF33" s="731"/>
      <c r="AG33" s="781"/>
      <c r="AH33" s="781"/>
      <c r="AI33" s="781"/>
      <c r="AJ33" s="781"/>
      <c r="AK33" s="730"/>
      <c r="AL33" s="728"/>
      <c r="AM33" s="731"/>
      <c r="AN33" s="734"/>
      <c r="AO33" s="734">
        <v>4.8844128009868593</v>
      </c>
      <c r="AP33" s="732"/>
      <c r="AQ33" s="735">
        <f t="shared" si="13"/>
        <v>28.696328635030788</v>
      </c>
    </row>
    <row r="34" spans="1:45" ht="12.75" customHeight="1">
      <c r="A34" s="867" t="s">
        <v>156</v>
      </c>
      <c r="B34" s="871" t="s">
        <v>157</v>
      </c>
      <c r="C34" s="725">
        <f t="shared" si="18"/>
        <v>0</v>
      </c>
      <c r="D34" s="733">
        <v>0</v>
      </c>
      <c r="E34" s="869"/>
      <c r="F34" s="869"/>
      <c r="G34" s="870"/>
      <c r="H34" s="729">
        <f t="shared" si="19"/>
        <v>0</v>
      </c>
      <c r="I34" s="730"/>
      <c r="J34" s="731"/>
      <c r="K34" s="731"/>
      <c r="L34" s="729">
        <f t="shared" si="20"/>
        <v>2.6182891559382289</v>
      </c>
      <c r="M34" s="731"/>
      <c r="N34" s="731"/>
      <c r="O34" s="731"/>
      <c r="P34" s="864"/>
      <c r="Q34" s="869">
        <v>8.9099521417690272E-2</v>
      </c>
      <c r="R34" s="869"/>
      <c r="S34" s="869">
        <v>0</v>
      </c>
      <c r="T34" s="869">
        <v>0.28505282634285456</v>
      </c>
      <c r="U34" s="869">
        <v>2.244136808177684</v>
      </c>
      <c r="V34" s="869">
        <v>0</v>
      </c>
      <c r="W34" s="869"/>
      <c r="X34" s="730"/>
      <c r="Y34" s="728"/>
      <c r="Z34" s="731"/>
      <c r="AA34" s="734">
        <v>3.0214445851101197</v>
      </c>
      <c r="AB34" s="732">
        <f t="shared" si="21"/>
        <v>127.87356205415999</v>
      </c>
      <c r="AC34" s="733"/>
      <c r="AD34" s="731"/>
      <c r="AE34" s="731">
        <v>127.87356205415999</v>
      </c>
      <c r="AF34" s="731"/>
      <c r="AG34" s="781"/>
      <c r="AH34" s="781"/>
      <c r="AI34" s="781"/>
      <c r="AJ34" s="781"/>
      <c r="AK34" s="730"/>
      <c r="AL34" s="728"/>
      <c r="AM34" s="731"/>
      <c r="AN34" s="734"/>
      <c r="AO34" s="734">
        <v>26.251691103783244</v>
      </c>
      <c r="AP34" s="732"/>
      <c r="AQ34" s="735">
        <f t="shared" si="13"/>
        <v>159.76498689899159</v>
      </c>
    </row>
    <row r="35" spans="1:45" ht="12.75" customHeight="1">
      <c r="A35" s="867" t="s">
        <v>158</v>
      </c>
      <c r="B35" s="871" t="s">
        <v>159</v>
      </c>
      <c r="C35" s="725">
        <f t="shared" si="18"/>
        <v>0</v>
      </c>
      <c r="D35" s="733">
        <v>0</v>
      </c>
      <c r="E35" s="869"/>
      <c r="F35" s="869"/>
      <c r="G35" s="870"/>
      <c r="H35" s="729">
        <f t="shared" si="19"/>
        <v>0</v>
      </c>
      <c r="I35" s="730"/>
      <c r="J35" s="731"/>
      <c r="K35" s="731"/>
      <c r="L35" s="729">
        <f t="shared" si="20"/>
        <v>0.83838358845358163</v>
      </c>
      <c r="M35" s="731"/>
      <c r="N35" s="731"/>
      <c r="O35" s="731"/>
      <c r="P35" s="864"/>
      <c r="Q35" s="869">
        <v>0.19497071745518102</v>
      </c>
      <c r="R35" s="869"/>
      <c r="S35" s="869">
        <v>0</v>
      </c>
      <c r="T35" s="869">
        <v>5.0985058370266664E-2</v>
      </c>
      <c r="U35" s="869">
        <v>0.59242781262813393</v>
      </c>
      <c r="V35" s="869">
        <v>0</v>
      </c>
      <c r="W35" s="869"/>
      <c r="X35" s="730"/>
      <c r="Y35" s="728"/>
      <c r="Z35" s="731"/>
      <c r="AA35" s="734">
        <v>4.5940947412447954</v>
      </c>
      <c r="AB35" s="732">
        <f t="shared" si="21"/>
        <v>0</v>
      </c>
      <c r="AC35" s="733"/>
      <c r="AD35" s="731"/>
      <c r="AE35" s="731"/>
      <c r="AF35" s="731"/>
      <c r="AG35" s="781"/>
      <c r="AH35" s="781"/>
      <c r="AI35" s="781"/>
      <c r="AJ35" s="781"/>
      <c r="AK35" s="730"/>
      <c r="AL35" s="728"/>
      <c r="AM35" s="731"/>
      <c r="AN35" s="734"/>
      <c r="AO35" s="734">
        <v>10.638816275668107</v>
      </c>
      <c r="AP35" s="732"/>
      <c r="AQ35" s="735">
        <f t="shared" si="13"/>
        <v>16.071294605366482</v>
      </c>
    </row>
    <row r="36" spans="1:45" ht="12.75" customHeight="1">
      <c r="A36" s="867" t="s">
        <v>160</v>
      </c>
      <c r="B36" s="871" t="s">
        <v>161</v>
      </c>
      <c r="C36" s="725">
        <f t="shared" si="18"/>
        <v>0</v>
      </c>
      <c r="D36" s="866">
        <v>0</v>
      </c>
      <c r="E36" s="869"/>
      <c r="F36" s="869"/>
      <c r="G36" s="870"/>
      <c r="H36" s="729">
        <f t="shared" si="19"/>
        <v>0</v>
      </c>
      <c r="I36" s="730"/>
      <c r="J36" s="731"/>
      <c r="K36" s="731"/>
      <c r="L36" s="729">
        <f t="shared" si="20"/>
        <v>20.491702651385793</v>
      </c>
      <c r="M36" s="731"/>
      <c r="N36" s="731"/>
      <c r="O36" s="731"/>
      <c r="P36" s="864"/>
      <c r="Q36" s="860">
        <v>0.29140784651903406</v>
      </c>
      <c r="R36" s="869"/>
      <c r="S36" s="860">
        <v>2.7458233928999998</v>
      </c>
      <c r="T36" s="860">
        <v>2.7311768767890574</v>
      </c>
      <c r="U36" s="860">
        <v>4.9055048279840703</v>
      </c>
      <c r="V36" s="860">
        <v>9.8177897071936346</v>
      </c>
      <c r="W36" s="869"/>
      <c r="X36" s="730"/>
      <c r="Y36" s="728"/>
      <c r="Z36" s="731"/>
      <c r="AA36" s="872">
        <v>128.0014006524043</v>
      </c>
      <c r="AB36" s="732">
        <f t="shared" si="21"/>
        <v>0</v>
      </c>
      <c r="AC36" s="733"/>
      <c r="AD36" s="731"/>
      <c r="AE36" s="731">
        <v>0</v>
      </c>
      <c r="AF36" s="731"/>
      <c r="AG36" s="781"/>
      <c r="AH36" s="781"/>
      <c r="AI36" s="781"/>
      <c r="AJ36" s="781"/>
      <c r="AK36" s="863"/>
      <c r="AL36" s="864"/>
      <c r="AM36" s="731"/>
      <c r="AN36" s="872"/>
      <c r="AO36" s="872">
        <v>104.62854472087723</v>
      </c>
      <c r="AP36" s="732"/>
      <c r="AQ36" s="735">
        <f t="shared" si="13"/>
        <v>253.12164802466731</v>
      </c>
    </row>
    <row r="37" spans="1:45" ht="12.75" customHeight="1">
      <c r="A37" s="867" t="s">
        <v>162</v>
      </c>
      <c r="B37" s="871" t="s">
        <v>163</v>
      </c>
      <c r="C37" s="725">
        <f t="shared" si="18"/>
        <v>0</v>
      </c>
      <c r="D37" s="733">
        <v>0</v>
      </c>
      <c r="E37" s="869"/>
      <c r="F37" s="869"/>
      <c r="G37" s="870"/>
      <c r="H37" s="729">
        <f t="shared" si="19"/>
        <v>0</v>
      </c>
      <c r="I37" s="730"/>
      <c r="J37" s="731"/>
      <c r="K37" s="731"/>
      <c r="L37" s="729">
        <f t="shared" si="20"/>
        <v>4.5221622064203446</v>
      </c>
      <c r="M37" s="731"/>
      <c r="N37" s="731"/>
      <c r="O37" s="731"/>
      <c r="P37" s="864"/>
      <c r="Q37" s="869">
        <v>1.8396430598593692</v>
      </c>
      <c r="R37" s="869"/>
      <c r="S37" s="869">
        <v>0</v>
      </c>
      <c r="T37" s="869">
        <v>1.2363876654789667</v>
      </c>
      <c r="U37" s="869">
        <v>1.446131481082009</v>
      </c>
      <c r="V37" s="869">
        <v>0</v>
      </c>
      <c r="W37" s="869"/>
      <c r="X37" s="730"/>
      <c r="Y37" s="728"/>
      <c r="Z37" s="731"/>
      <c r="AA37" s="734">
        <v>2.284026640331299</v>
      </c>
      <c r="AB37" s="732">
        <f t="shared" si="21"/>
        <v>0</v>
      </c>
      <c r="AC37" s="733"/>
      <c r="AD37" s="731"/>
      <c r="AE37" s="731"/>
      <c r="AF37" s="731"/>
      <c r="AG37" s="781"/>
      <c r="AH37" s="781"/>
      <c r="AI37" s="781"/>
      <c r="AJ37" s="781"/>
      <c r="AK37" s="730"/>
      <c r="AL37" s="728"/>
      <c r="AM37" s="731"/>
      <c r="AN37" s="734"/>
      <c r="AO37" s="734">
        <v>20.435816256672165</v>
      </c>
      <c r="AP37" s="732"/>
      <c r="AQ37" s="735">
        <f t="shared" si="13"/>
        <v>27.242005103423807</v>
      </c>
    </row>
    <row r="38" spans="1:45" ht="12.75" customHeight="1">
      <c r="A38" s="867" t="s">
        <v>164</v>
      </c>
      <c r="B38" s="871" t="s">
        <v>165</v>
      </c>
      <c r="C38" s="725">
        <f t="shared" si="18"/>
        <v>86.919212076000022</v>
      </c>
      <c r="D38" s="733">
        <v>86.919212076000022</v>
      </c>
      <c r="E38" s="869"/>
      <c r="F38" s="869"/>
      <c r="G38" s="870"/>
      <c r="H38" s="729">
        <f t="shared" si="19"/>
        <v>0</v>
      </c>
      <c r="I38" s="730"/>
      <c r="J38" s="731"/>
      <c r="K38" s="731"/>
      <c r="L38" s="729">
        <f t="shared" si="20"/>
        <v>165.25524621751634</v>
      </c>
      <c r="M38" s="731"/>
      <c r="N38" s="731"/>
      <c r="O38" s="731"/>
      <c r="P38" s="864"/>
      <c r="Q38" s="869">
        <v>1.7086143518921777</v>
      </c>
      <c r="R38" s="869"/>
      <c r="S38" s="869">
        <v>0</v>
      </c>
      <c r="T38" s="869">
        <v>2.4472828017727997</v>
      </c>
      <c r="U38" s="869">
        <v>29.80873959779337</v>
      </c>
      <c r="V38" s="869">
        <v>131.29060946605799</v>
      </c>
      <c r="W38" s="869"/>
      <c r="X38" s="730"/>
      <c r="Y38" s="728"/>
      <c r="Z38" s="731"/>
      <c r="AA38" s="734">
        <v>20.60514689627021</v>
      </c>
      <c r="AB38" s="732">
        <f t="shared" si="21"/>
        <v>42.918678312955997</v>
      </c>
      <c r="AC38" s="733"/>
      <c r="AD38" s="731"/>
      <c r="AE38" s="731">
        <v>2.2257740888237998</v>
      </c>
      <c r="AF38" s="731">
        <v>40.692904224132199</v>
      </c>
      <c r="AG38" s="781"/>
      <c r="AH38" s="781"/>
      <c r="AI38" s="781"/>
      <c r="AJ38" s="781"/>
      <c r="AK38" s="730"/>
      <c r="AL38" s="728"/>
      <c r="AM38" s="731"/>
      <c r="AN38" s="734">
        <v>54.722939604974094</v>
      </c>
      <c r="AO38" s="734">
        <v>54.010284601158837</v>
      </c>
      <c r="AP38" s="732"/>
      <c r="AQ38" s="735">
        <f t="shared" si="13"/>
        <v>424.43150770887547</v>
      </c>
    </row>
    <row r="39" spans="1:45" ht="12.75" customHeight="1">
      <c r="A39" s="867" t="s">
        <v>166</v>
      </c>
      <c r="B39" s="871" t="s">
        <v>167</v>
      </c>
      <c r="C39" s="725">
        <f t="shared" si="18"/>
        <v>0.14506788200000253</v>
      </c>
      <c r="D39" s="733">
        <v>0.14506788200000253</v>
      </c>
      <c r="E39" s="869"/>
      <c r="F39" s="869"/>
      <c r="G39" s="870"/>
      <c r="H39" s="729">
        <f t="shared" si="19"/>
        <v>0</v>
      </c>
      <c r="I39" s="730"/>
      <c r="J39" s="731"/>
      <c r="K39" s="731"/>
      <c r="L39" s="729">
        <f t="shared" si="20"/>
        <v>8.534515108025424</v>
      </c>
      <c r="M39" s="731"/>
      <c r="N39" s="731"/>
      <c r="O39" s="731"/>
      <c r="P39" s="864"/>
      <c r="Q39" s="869">
        <v>0.75262889856354831</v>
      </c>
      <c r="R39" s="869"/>
      <c r="S39" s="869">
        <v>1.0397614907400001</v>
      </c>
      <c r="T39" s="869">
        <v>3.4113639055014784</v>
      </c>
      <c r="U39" s="869">
        <v>3.3307608132203974</v>
      </c>
      <c r="V39" s="869">
        <v>0</v>
      </c>
      <c r="W39" s="869"/>
      <c r="X39" s="730"/>
      <c r="Y39" s="728"/>
      <c r="Z39" s="731"/>
      <c r="AA39" s="734">
        <v>408.68833080126041</v>
      </c>
      <c r="AB39" s="732">
        <f t="shared" si="21"/>
        <v>0</v>
      </c>
      <c r="AC39" s="733"/>
      <c r="AD39" s="731"/>
      <c r="AE39" s="731"/>
      <c r="AF39" s="731"/>
      <c r="AG39" s="781"/>
      <c r="AH39" s="781"/>
      <c r="AI39" s="781"/>
      <c r="AJ39" s="781"/>
      <c r="AK39" s="730"/>
      <c r="AL39" s="728"/>
      <c r="AM39" s="731"/>
      <c r="AN39" s="734"/>
      <c r="AO39" s="734">
        <v>49.329922605876547</v>
      </c>
      <c r="AP39" s="732"/>
      <c r="AQ39" s="735">
        <f t="shared" si="13"/>
        <v>466.6978363971624</v>
      </c>
    </row>
    <row r="40" spans="1:45" ht="12.75" customHeight="1">
      <c r="A40" s="867" t="s">
        <v>168</v>
      </c>
      <c r="B40" s="871" t="s">
        <v>169</v>
      </c>
      <c r="C40" s="725">
        <f t="shared" si="18"/>
        <v>0</v>
      </c>
      <c r="D40" s="733">
        <v>0</v>
      </c>
      <c r="E40" s="869"/>
      <c r="F40" s="869"/>
      <c r="G40" s="870"/>
      <c r="H40" s="729">
        <f t="shared" si="19"/>
        <v>0</v>
      </c>
      <c r="I40" s="730"/>
      <c r="J40" s="731"/>
      <c r="K40" s="731"/>
      <c r="L40" s="729">
        <f t="shared" si="20"/>
        <v>4.4175991624811015</v>
      </c>
      <c r="M40" s="731"/>
      <c r="N40" s="731"/>
      <c r="O40" s="731"/>
      <c r="P40" s="864"/>
      <c r="Q40" s="869">
        <v>0.21069416241124406</v>
      </c>
      <c r="R40" s="869"/>
      <c r="S40" s="869">
        <v>0</v>
      </c>
      <c r="T40" s="869">
        <v>2.0741648746085759</v>
      </c>
      <c r="U40" s="869">
        <v>2.1327401254612819</v>
      </c>
      <c r="V40" s="869">
        <v>0</v>
      </c>
      <c r="W40" s="869"/>
      <c r="X40" s="730"/>
      <c r="Y40" s="728"/>
      <c r="Z40" s="731"/>
      <c r="AA40" s="734">
        <v>7.9737681987539286</v>
      </c>
      <c r="AB40" s="732">
        <f t="shared" si="21"/>
        <v>0</v>
      </c>
      <c r="AC40" s="733"/>
      <c r="AD40" s="731"/>
      <c r="AE40" s="731"/>
      <c r="AF40" s="731"/>
      <c r="AG40" s="781"/>
      <c r="AH40" s="781"/>
      <c r="AI40" s="781"/>
      <c r="AJ40" s="781"/>
      <c r="AK40" s="730"/>
      <c r="AL40" s="728"/>
      <c r="AM40" s="731"/>
      <c r="AN40" s="734"/>
      <c r="AO40" s="734">
        <v>18.411529811795422</v>
      </c>
      <c r="AP40" s="732"/>
      <c r="AQ40" s="735">
        <f t="shared" si="13"/>
        <v>30.802897173030452</v>
      </c>
    </row>
    <row r="41" spans="1:45" ht="12.75" customHeight="1">
      <c r="A41" s="867" t="s">
        <v>170</v>
      </c>
      <c r="B41" s="871" t="s">
        <v>171</v>
      </c>
      <c r="C41" s="725">
        <f t="shared" si="18"/>
        <v>0</v>
      </c>
      <c r="D41" s="866">
        <v>0</v>
      </c>
      <c r="E41" s="869"/>
      <c r="F41" s="869"/>
      <c r="G41" s="870"/>
      <c r="H41" s="729">
        <f t="shared" si="19"/>
        <v>0</v>
      </c>
      <c r="I41" s="730"/>
      <c r="J41" s="731"/>
      <c r="K41" s="731"/>
      <c r="L41" s="729">
        <f t="shared" si="20"/>
        <v>3.5291908924471116</v>
      </c>
      <c r="M41" s="731"/>
      <c r="N41" s="731"/>
      <c r="O41" s="731"/>
      <c r="P41" s="864"/>
      <c r="Q41" s="860">
        <v>0.4496905257434014</v>
      </c>
      <c r="R41" s="869"/>
      <c r="S41" s="860">
        <v>0</v>
      </c>
      <c r="T41" s="860">
        <v>2.0880698905277391</v>
      </c>
      <c r="U41" s="860">
        <v>0.99143047617597102</v>
      </c>
      <c r="V41" s="860">
        <v>0</v>
      </c>
      <c r="W41" s="869"/>
      <c r="X41" s="730"/>
      <c r="Y41" s="728"/>
      <c r="Z41" s="731"/>
      <c r="AA41" s="872">
        <v>18.389717274057872</v>
      </c>
      <c r="AB41" s="732">
        <f t="shared" si="21"/>
        <v>0</v>
      </c>
      <c r="AC41" s="733"/>
      <c r="AD41" s="731"/>
      <c r="AE41" s="731"/>
      <c r="AF41" s="731"/>
      <c r="AG41" s="781"/>
      <c r="AH41" s="781"/>
      <c r="AI41" s="781"/>
      <c r="AJ41" s="781"/>
      <c r="AK41" s="863"/>
      <c r="AL41" s="864"/>
      <c r="AM41" s="731"/>
      <c r="AN41" s="872"/>
      <c r="AO41" s="872">
        <v>80.043410825191572</v>
      </c>
      <c r="AP41" s="732"/>
      <c r="AQ41" s="735">
        <f t="shared" si="13"/>
        <v>101.96231899169655</v>
      </c>
    </row>
    <row r="42" spans="1:45" ht="12.75" customHeight="1">
      <c r="A42" s="867" t="s">
        <v>172</v>
      </c>
      <c r="B42" s="871" t="s">
        <v>173</v>
      </c>
      <c r="C42" s="725">
        <f t="shared" si="18"/>
        <v>0</v>
      </c>
      <c r="D42" s="733">
        <v>0</v>
      </c>
      <c r="E42" s="869"/>
      <c r="F42" s="869"/>
      <c r="G42" s="870"/>
      <c r="H42" s="729">
        <f t="shared" si="19"/>
        <v>0</v>
      </c>
      <c r="I42" s="730"/>
      <c r="J42" s="731"/>
      <c r="K42" s="731"/>
      <c r="L42" s="729">
        <f t="shared" si="20"/>
        <v>1.41139605019423</v>
      </c>
      <c r="M42" s="731"/>
      <c r="N42" s="731"/>
      <c r="O42" s="731"/>
      <c r="P42" s="864"/>
      <c r="Q42" s="869">
        <v>5.2411483186876627E-2</v>
      </c>
      <c r="R42" s="869"/>
      <c r="S42" s="869">
        <v>0</v>
      </c>
      <c r="T42" s="869">
        <v>0.92352480729778486</v>
      </c>
      <c r="U42" s="869">
        <v>0.43545975970956852</v>
      </c>
      <c r="V42" s="869">
        <v>0</v>
      </c>
      <c r="W42" s="869"/>
      <c r="X42" s="730"/>
      <c r="Y42" s="728"/>
      <c r="Z42" s="731"/>
      <c r="AA42" s="734">
        <v>0.27057712702478681</v>
      </c>
      <c r="AB42" s="732">
        <f t="shared" si="21"/>
        <v>0</v>
      </c>
      <c r="AC42" s="733"/>
      <c r="AD42" s="731"/>
      <c r="AE42" s="731"/>
      <c r="AF42" s="731"/>
      <c r="AG42" s="781"/>
      <c r="AH42" s="781"/>
      <c r="AI42" s="781"/>
      <c r="AJ42" s="781"/>
      <c r="AK42" s="829"/>
      <c r="AL42" s="825"/>
      <c r="AM42" s="731"/>
      <c r="AN42" s="830"/>
      <c r="AO42" s="734">
        <v>2.2633417821038564</v>
      </c>
      <c r="AP42" s="732"/>
      <c r="AQ42" s="735">
        <f t="shared" si="13"/>
        <v>3.9453149593228733</v>
      </c>
    </row>
    <row r="43" spans="1:45" ht="12.75" customHeight="1">
      <c r="A43" s="867" t="s">
        <v>174</v>
      </c>
      <c r="B43" s="871" t="s">
        <v>175</v>
      </c>
      <c r="C43" s="725">
        <f t="shared" si="18"/>
        <v>0</v>
      </c>
      <c r="D43" s="733">
        <v>0</v>
      </c>
      <c r="E43" s="869"/>
      <c r="F43" s="869"/>
      <c r="G43" s="870"/>
      <c r="H43" s="729">
        <f t="shared" si="19"/>
        <v>0</v>
      </c>
      <c r="I43" s="730"/>
      <c r="J43" s="731"/>
      <c r="K43" s="731">
        <v>0</v>
      </c>
      <c r="L43" s="729">
        <f t="shared" si="20"/>
        <v>12.511675497016565</v>
      </c>
      <c r="M43" s="731"/>
      <c r="N43" s="731"/>
      <c r="O43" s="731"/>
      <c r="P43" s="728"/>
      <c r="Q43" s="869">
        <v>0.76415942486466115</v>
      </c>
      <c r="R43" s="869"/>
      <c r="S43" s="869">
        <v>3.6425061461249997</v>
      </c>
      <c r="T43" s="869">
        <v>4.9362806513030915</v>
      </c>
      <c r="U43" s="869">
        <v>3.1687292747238134</v>
      </c>
      <c r="V43" s="869">
        <v>0</v>
      </c>
      <c r="W43" s="869"/>
      <c r="X43" s="730"/>
      <c r="Y43" s="728"/>
      <c r="Z43" s="731"/>
      <c r="AA43" s="734">
        <v>30.013736057345717</v>
      </c>
      <c r="AB43" s="732">
        <f t="shared" si="21"/>
        <v>0</v>
      </c>
      <c r="AC43" s="733"/>
      <c r="AD43" s="731"/>
      <c r="AE43" s="731"/>
      <c r="AF43" s="731"/>
      <c r="AG43" s="731"/>
      <c r="AH43" s="731"/>
      <c r="AI43" s="731"/>
      <c r="AJ43" s="731"/>
      <c r="AK43" s="730"/>
      <c r="AL43" s="728"/>
      <c r="AM43" s="731"/>
      <c r="AN43" s="734"/>
      <c r="AO43" s="734">
        <v>59.095333131604164</v>
      </c>
      <c r="AP43" s="732"/>
      <c r="AQ43" s="735">
        <f t="shared" si="13"/>
        <v>101.62074468596644</v>
      </c>
    </row>
    <row r="44" spans="1:45" s="99" customFormat="1" ht="12.75" customHeight="1">
      <c r="A44" s="873" t="s">
        <v>964</v>
      </c>
      <c r="B44" s="874" t="s">
        <v>965</v>
      </c>
      <c r="C44" s="784">
        <f>SUM(D44:G44)</f>
        <v>0</v>
      </c>
      <c r="D44" s="790">
        <v>0</v>
      </c>
      <c r="E44" s="875"/>
      <c r="F44" s="875"/>
      <c r="G44" s="876"/>
      <c r="H44" s="788">
        <f>SUM(I44:K44)</f>
        <v>0</v>
      </c>
      <c r="I44" s="785"/>
      <c r="J44" s="786"/>
      <c r="K44" s="786"/>
      <c r="L44" s="788">
        <f>SUM(M44:Z44)</f>
        <v>52.05676786532063</v>
      </c>
      <c r="M44" s="786"/>
      <c r="N44" s="786"/>
      <c r="O44" s="786"/>
      <c r="P44" s="787"/>
      <c r="Q44" s="875">
        <v>0.72259481077897947</v>
      </c>
      <c r="R44" s="875"/>
      <c r="S44" s="875">
        <v>0</v>
      </c>
      <c r="T44" s="875">
        <v>0.47348950843364052</v>
      </c>
      <c r="U44" s="875">
        <v>50.860683546108007</v>
      </c>
      <c r="V44" s="875">
        <v>0</v>
      </c>
      <c r="W44" s="875"/>
      <c r="X44" s="785"/>
      <c r="Y44" s="787"/>
      <c r="Z44" s="786"/>
      <c r="AA44" s="791">
        <v>19.436660210904712</v>
      </c>
      <c r="AB44" s="789">
        <f>SUM(AC44:AM44)</f>
        <v>0</v>
      </c>
      <c r="AC44" s="790"/>
      <c r="AD44" s="786"/>
      <c r="AE44" s="786"/>
      <c r="AF44" s="786"/>
      <c r="AG44" s="786"/>
      <c r="AH44" s="786"/>
      <c r="AI44" s="786"/>
      <c r="AJ44" s="786"/>
      <c r="AK44" s="785"/>
      <c r="AL44" s="787"/>
      <c r="AM44" s="786"/>
      <c r="AN44" s="791"/>
      <c r="AO44" s="791">
        <v>24.617403741576357</v>
      </c>
      <c r="AP44" s="789"/>
      <c r="AQ44" s="792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794"/>
      <c r="C45" s="877">
        <f t="shared" ref="C45:AP45" si="22">SUM(C46:C55)</f>
        <v>0</v>
      </c>
      <c r="D45" s="878">
        <f t="shared" si="22"/>
        <v>0</v>
      </c>
      <c r="E45" s="878">
        <f t="shared" si="22"/>
        <v>0</v>
      </c>
      <c r="F45" s="879">
        <f t="shared" si="22"/>
        <v>0</v>
      </c>
      <c r="G45" s="879">
        <f t="shared" si="22"/>
        <v>0</v>
      </c>
      <c r="H45" s="880">
        <f t="shared" si="22"/>
        <v>0</v>
      </c>
      <c r="I45" s="881">
        <f t="shared" si="22"/>
        <v>0</v>
      </c>
      <c r="J45" s="878">
        <f t="shared" si="22"/>
        <v>0</v>
      </c>
      <c r="K45" s="878">
        <f t="shared" si="22"/>
        <v>0</v>
      </c>
      <c r="L45" s="880">
        <f t="shared" si="22"/>
        <v>5019.9247759387081</v>
      </c>
      <c r="M45" s="878">
        <f t="shared" si="22"/>
        <v>0</v>
      </c>
      <c r="N45" s="878">
        <f t="shared" ref="N45" si="23">SUM(N46:N55)</f>
        <v>0</v>
      </c>
      <c r="O45" s="878">
        <f t="shared" si="22"/>
        <v>0</v>
      </c>
      <c r="P45" s="878">
        <f t="shared" si="22"/>
        <v>821.48002832197096</v>
      </c>
      <c r="Q45" s="878">
        <f t="shared" si="22"/>
        <v>0</v>
      </c>
      <c r="R45" s="878">
        <f t="shared" si="22"/>
        <v>1102.0673096951998</v>
      </c>
      <c r="S45" s="878">
        <f t="shared" si="22"/>
        <v>0</v>
      </c>
      <c r="T45" s="878">
        <f t="shared" si="22"/>
        <v>1.8520724281984335</v>
      </c>
      <c r="U45" s="878">
        <f>SUM(U46:U55)</f>
        <v>3094.5253654933395</v>
      </c>
      <c r="V45" s="878">
        <f t="shared" si="22"/>
        <v>0</v>
      </c>
      <c r="W45" s="879">
        <f t="shared" si="22"/>
        <v>0</v>
      </c>
      <c r="X45" s="879">
        <f t="shared" si="22"/>
        <v>0</v>
      </c>
      <c r="Y45" s="879">
        <f t="shared" si="22"/>
        <v>0</v>
      </c>
      <c r="Z45" s="878">
        <f t="shared" si="22"/>
        <v>0</v>
      </c>
      <c r="AA45" s="880">
        <f t="shared" si="22"/>
        <v>22.560835415583806</v>
      </c>
      <c r="AB45" s="882">
        <f t="shared" si="22"/>
        <v>154.23960204369601</v>
      </c>
      <c r="AC45" s="883">
        <f t="shared" si="22"/>
        <v>0</v>
      </c>
      <c r="AD45" s="878">
        <f t="shared" si="22"/>
        <v>0</v>
      </c>
      <c r="AE45" s="878">
        <f t="shared" si="22"/>
        <v>0</v>
      </c>
      <c r="AF45" s="878">
        <f t="shared" ref="AF45" si="24">SUM(AF46:AF55)</f>
        <v>0</v>
      </c>
      <c r="AG45" s="878">
        <f t="shared" si="22"/>
        <v>0</v>
      </c>
      <c r="AH45" s="878">
        <f t="shared" si="22"/>
        <v>0</v>
      </c>
      <c r="AI45" s="878">
        <f t="shared" si="22"/>
        <v>126.968349188928</v>
      </c>
      <c r="AJ45" s="878">
        <f t="shared" ref="AJ45" si="25">SUM(AJ46:AJ55)</f>
        <v>27.271252854767997</v>
      </c>
      <c r="AK45" s="881">
        <f t="shared" si="22"/>
        <v>0</v>
      </c>
      <c r="AL45" s="879">
        <f t="shared" ref="AL45" si="26">SUM(AL46:AL55)</f>
        <v>0</v>
      </c>
      <c r="AM45" s="878">
        <f t="shared" si="22"/>
        <v>0</v>
      </c>
      <c r="AN45" s="880">
        <f t="shared" si="22"/>
        <v>0</v>
      </c>
      <c r="AO45" s="880">
        <f t="shared" si="22"/>
        <v>5.3733816232262495</v>
      </c>
      <c r="AP45" s="882">
        <f t="shared" si="22"/>
        <v>0</v>
      </c>
      <c r="AQ45" s="884">
        <f t="shared" si="13"/>
        <v>5202.0985950212144</v>
      </c>
      <c r="AR45" s="3"/>
      <c r="AS45" s="5"/>
    </row>
    <row r="46" spans="1:45" s="3" customFormat="1" ht="12.75" customHeight="1">
      <c r="A46" s="885" t="s">
        <v>177</v>
      </c>
      <c r="B46" s="771"/>
      <c r="C46" s="772">
        <f t="shared" ref="C46:C64" si="27">SUM(D46:G46)</f>
        <v>0</v>
      </c>
      <c r="D46" s="886"/>
      <c r="E46" s="820"/>
      <c r="F46" s="775"/>
      <c r="G46" s="775"/>
      <c r="H46" s="776">
        <f t="shared" ref="H46:H64" si="28">SUM(I46:K46)</f>
        <v>0</v>
      </c>
      <c r="I46" s="773"/>
      <c r="J46" s="774"/>
      <c r="K46" s="774"/>
      <c r="L46" s="776">
        <f t="shared" ref="L46:L64" si="29">SUM(M46:Z46)</f>
        <v>702.41214426261672</v>
      </c>
      <c r="M46" s="774"/>
      <c r="N46" s="774"/>
      <c r="O46" s="774"/>
      <c r="P46" s="774"/>
      <c r="Q46" s="774"/>
      <c r="R46" s="774"/>
      <c r="S46" s="774"/>
      <c r="T46" s="774"/>
      <c r="U46" s="774">
        <v>702.41214426261672</v>
      </c>
      <c r="V46" s="774"/>
      <c r="W46" s="775"/>
      <c r="X46" s="775"/>
      <c r="Y46" s="775"/>
      <c r="Z46" s="774"/>
      <c r="AA46" s="779">
        <v>2.9723185667999998E-2</v>
      </c>
      <c r="AB46" s="777">
        <f t="shared" ref="AB46:AB64" si="30">SUM(AC46:AM46)</f>
        <v>30.002374318707627</v>
      </c>
      <c r="AC46" s="778"/>
      <c r="AD46" s="774"/>
      <c r="AE46" s="774"/>
      <c r="AF46" s="774"/>
      <c r="AG46" s="774"/>
      <c r="AH46" s="774"/>
      <c r="AI46" s="774">
        <v>30.002374318707627</v>
      </c>
      <c r="AJ46" s="774">
        <v>0</v>
      </c>
      <c r="AK46" s="773"/>
      <c r="AL46" s="775"/>
      <c r="AM46" s="774"/>
      <c r="AN46" s="776"/>
      <c r="AO46" s="779"/>
      <c r="AP46" s="777"/>
      <c r="AQ46" s="804">
        <f t="shared" si="13"/>
        <v>732.44424176699238</v>
      </c>
      <c r="AS46" s="4"/>
    </row>
    <row r="47" spans="1:45" s="3" customFormat="1" ht="12.75" customHeight="1">
      <c r="A47" s="857" t="s">
        <v>178</v>
      </c>
      <c r="B47" s="887"/>
      <c r="C47" s="725">
        <f t="shared" si="27"/>
        <v>0</v>
      </c>
      <c r="D47" s="888"/>
      <c r="E47" s="889"/>
      <c r="F47" s="864"/>
      <c r="G47" s="864"/>
      <c r="H47" s="729">
        <f t="shared" si="28"/>
        <v>0</v>
      </c>
      <c r="I47" s="863"/>
      <c r="J47" s="781"/>
      <c r="K47" s="781"/>
      <c r="L47" s="862">
        <f t="shared" si="29"/>
        <v>319.57486919365164</v>
      </c>
      <c r="M47" s="781"/>
      <c r="N47" s="781"/>
      <c r="O47" s="781"/>
      <c r="P47" s="781"/>
      <c r="Q47" s="781"/>
      <c r="R47" s="781"/>
      <c r="S47" s="781"/>
      <c r="T47" s="781"/>
      <c r="U47" s="781">
        <v>319.57486919365164</v>
      </c>
      <c r="V47" s="781"/>
      <c r="W47" s="864"/>
      <c r="X47" s="864"/>
      <c r="Y47" s="864"/>
      <c r="Z47" s="781"/>
      <c r="AA47" s="872"/>
      <c r="AB47" s="865">
        <f t="shared" si="30"/>
        <v>13.65011258235765</v>
      </c>
      <c r="AC47" s="866"/>
      <c r="AD47" s="781"/>
      <c r="AE47" s="781"/>
      <c r="AF47" s="781"/>
      <c r="AG47" s="781"/>
      <c r="AH47" s="781"/>
      <c r="AI47" s="781">
        <v>13.65011258235765</v>
      </c>
      <c r="AJ47" s="781">
        <v>0</v>
      </c>
      <c r="AK47" s="863"/>
      <c r="AL47" s="864"/>
      <c r="AM47" s="781"/>
      <c r="AN47" s="862"/>
      <c r="AO47" s="872"/>
      <c r="AP47" s="865"/>
      <c r="AQ47" s="780">
        <f t="shared" si="13"/>
        <v>333.22498177600926</v>
      </c>
      <c r="AS47" s="4"/>
    </row>
    <row r="48" spans="1:45" s="3" customFormat="1" ht="12.75" customHeight="1">
      <c r="A48" s="867" t="s">
        <v>179</v>
      </c>
      <c r="B48" s="724"/>
      <c r="C48" s="725">
        <f t="shared" si="27"/>
        <v>0</v>
      </c>
      <c r="D48" s="726"/>
      <c r="E48" s="736"/>
      <c r="F48" s="728"/>
      <c r="G48" s="728"/>
      <c r="H48" s="729">
        <f t="shared" si="28"/>
        <v>0</v>
      </c>
      <c r="I48" s="730"/>
      <c r="J48" s="731"/>
      <c r="K48" s="731"/>
      <c r="L48" s="729">
        <f t="shared" si="29"/>
        <v>1985.7767970742025</v>
      </c>
      <c r="M48" s="731"/>
      <c r="N48" s="731"/>
      <c r="O48" s="731"/>
      <c r="P48" s="731">
        <v>673.74419325959013</v>
      </c>
      <c r="Q48" s="731"/>
      <c r="R48" s="731"/>
      <c r="S48" s="731"/>
      <c r="T48" s="731">
        <v>1.8520724281984335</v>
      </c>
      <c r="U48" s="731">
        <v>1310.180531386414</v>
      </c>
      <c r="V48" s="731"/>
      <c r="W48" s="728"/>
      <c r="X48" s="728"/>
      <c r="Y48" s="728"/>
      <c r="Z48" s="731"/>
      <c r="AA48" s="734"/>
      <c r="AB48" s="732">
        <f t="shared" si="30"/>
        <v>78.347166728170066</v>
      </c>
      <c r="AC48" s="733"/>
      <c r="AD48" s="731"/>
      <c r="AE48" s="731"/>
      <c r="AF48" s="731"/>
      <c r="AG48" s="731"/>
      <c r="AH48" s="731"/>
      <c r="AI48" s="731">
        <v>55.96219690791942</v>
      </c>
      <c r="AJ48" s="731">
        <v>22.384969820250642</v>
      </c>
      <c r="AK48" s="730"/>
      <c r="AL48" s="728"/>
      <c r="AM48" s="731"/>
      <c r="AN48" s="729"/>
      <c r="AO48" s="734">
        <v>1.0652907432262495</v>
      </c>
      <c r="AP48" s="732"/>
      <c r="AQ48" s="735">
        <f t="shared" si="13"/>
        <v>2065.1892545455989</v>
      </c>
      <c r="AS48" s="4"/>
    </row>
    <row r="49" spans="1:45" s="3" customFormat="1" ht="12.75" customHeight="1">
      <c r="A49" s="867" t="s">
        <v>180</v>
      </c>
      <c r="B49" s="724"/>
      <c r="C49" s="725">
        <f t="shared" si="27"/>
        <v>0</v>
      </c>
      <c r="D49" s="726"/>
      <c r="E49" s="736"/>
      <c r="F49" s="728"/>
      <c r="G49" s="728"/>
      <c r="H49" s="729">
        <f t="shared" si="28"/>
        <v>0</v>
      </c>
      <c r="I49" s="730"/>
      <c r="J49" s="731"/>
      <c r="K49" s="731"/>
      <c r="L49" s="729">
        <f t="shared" si="29"/>
        <v>131.85233821544426</v>
      </c>
      <c r="M49" s="731"/>
      <c r="N49" s="731"/>
      <c r="O49" s="731"/>
      <c r="P49" s="731">
        <v>6.3769522656162847</v>
      </c>
      <c r="Q49" s="731"/>
      <c r="R49" s="731"/>
      <c r="S49" s="731"/>
      <c r="T49" s="731"/>
      <c r="U49" s="731">
        <v>125.47538594982798</v>
      </c>
      <c r="V49" s="731"/>
      <c r="W49" s="728"/>
      <c r="X49" s="728"/>
      <c r="Y49" s="728"/>
      <c r="Z49" s="731"/>
      <c r="AA49" s="734"/>
      <c r="AB49" s="732">
        <f t="shared" si="30"/>
        <v>5.5713463444749705</v>
      </c>
      <c r="AC49" s="733"/>
      <c r="AD49" s="731"/>
      <c r="AE49" s="731"/>
      <c r="AF49" s="731"/>
      <c r="AG49" s="731"/>
      <c r="AH49" s="731"/>
      <c r="AI49" s="731">
        <v>5.3594738186126225</v>
      </c>
      <c r="AJ49" s="731">
        <v>0.21187252586234828</v>
      </c>
      <c r="AK49" s="730"/>
      <c r="AL49" s="728"/>
      <c r="AM49" s="731"/>
      <c r="AN49" s="729"/>
      <c r="AO49" s="734"/>
      <c r="AP49" s="732"/>
      <c r="AQ49" s="735">
        <f t="shared" si="13"/>
        <v>137.42368455991922</v>
      </c>
      <c r="AS49" s="4"/>
    </row>
    <row r="50" spans="1:45" s="3" customFormat="1" ht="12.75" customHeight="1">
      <c r="A50" s="867" t="s">
        <v>181</v>
      </c>
      <c r="B50" s="724"/>
      <c r="C50" s="725">
        <f t="shared" si="27"/>
        <v>0</v>
      </c>
      <c r="D50" s="726"/>
      <c r="E50" s="736"/>
      <c r="F50" s="728"/>
      <c r="G50" s="728"/>
      <c r="H50" s="729">
        <f t="shared" si="28"/>
        <v>0</v>
      </c>
      <c r="I50" s="730"/>
      <c r="J50" s="731"/>
      <c r="K50" s="731"/>
      <c r="L50" s="729">
        <f t="shared" si="29"/>
        <v>38.043221783939138</v>
      </c>
      <c r="M50" s="731"/>
      <c r="N50" s="731"/>
      <c r="O50" s="731"/>
      <c r="P50" s="731"/>
      <c r="Q50" s="731"/>
      <c r="R50" s="890"/>
      <c r="S50" s="731"/>
      <c r="T50" s="731"/>
      <c r="U50" s="731">
        <v>38.043221783939138</v>
      </c>
      <c r="V50" s="731"/>
      <c r="W50" s="728"/>
      <c r="X50" s="728"/>
      <c r="Y50" s="728"/>
      <c r="Z50" s="731"/>
      <c r="AA50" s="734"/>
      <c r="AB50" s="732">
        <f t="shared" si="30"/>
        <v>0</v>
      </c>
      <c r="AC50" s="733"/>
      <c r="AD50" s="731"/>
      <c r="AE50" s="731"/>
      <c r="AF50" s="731"/>
      <c r="AG50" s="731"/>
      <c r="AH50" s="731"/>
      <c r="AI50" s="731">
        <v>0</v>
      </c>
      <c r="AJ50" s="731"/>
      <c r="AK50" s="730"/>
      <c r="AL50" s="728"/>
      <c r="AM50" s="731"/>
      <c r="AN50" s="729"/>
      <c r="AO50" s="734">
        <v>4.30809088</v>
      </c>
      <c r="AP50" s="732"/>
      <c r="AQ50" s="735">
        <f t="shared" si="13"/>
        <v>42.35131266393914</v>
      </c>
      <c r="AS50" s="4"/>
    </row>
    <row r="51" spans="1:45" s="3" customFormat="1" ht="12.75" customHeight="1">
      <c r="A51" s="867" t="s">
        <v>182</v>
      </c>
      <c r="B51" s="724"/>
      <c r="C51" s="725">
        <f t="shared" si="27"/>
        <v>0</v>
      </c>
      <c r="D51" s="726"/>
      <c r="E51" s="736"/>
      <c r="F51" s="728"/>
      <c r="G51" s="728"/>
      <c r="H51" s="729">
        <f t="shared" si="28"/>
        <v>0</v>
      </c>
      <c r="I51" s="730"/>
      <c r="J51" s="731"/>
      <c r="K51" s="731"/>
      <c r="L51" s="729">
        <f t="shared" si="29"/>
        <v>5.5768892778871404</v>
      </c>
      <c r="M51" s="731"/>
      <c r="N51" s="731"/>
      <c r="O51" s="731"/>
      <c r="P51" s="731">
        <v>0.66818888888888883</v>
      </c>
      <c r="Q51" s="731"/>
      <c r="R51" s="731">
        <v>4.9087003889982519</v>
      </c>
      <c r="S51" s="731"/>
      <c r="T51" s="731"/>
      <c r="U51" s="731"/>
      <c r="V51" s="731"/>
      <c r="W51" s="728"/>
      <c r="X51" s="728"/>
      <c r="Y51" s="728"/>
      <c r="Z51" s="731"/>
      <c r="AA51" s="734"/>
      <c r="AB51" s="732">
        <f t="shared" si="30"/>
        <v>0</v>
      </c>
      <c r="AC51" s="733"/>
      <c r="AD51" s="731"/>
      <c r="AE51" s="731"/>
      <c r="AF51" s="731"/>
      <c r="AG51" s="731"/>
      <c r="AH51" s="731"/>
      <c r="AI51" s="731"/>
      <c r="AJ51" s="731"/>
      <c r="AK51" s="730"/>
      <c r="AL51" s="728"/>
      <c r="AM51" s="731"/>
      <c r="AN51" s="729"/>
      <c r="AO51" s="734"/>
      <c r="AP51" s="732"/>
      <c r="AQ51" s="735">
        <f t="shared" si="13"/>
        <v>5.5768892778871404</v>
      </c>
      <c r="AS51" s="4"/>
    </row>
    <row r="52" spans="1:45" s="3" customFormat="1" ht="12.75" customHeight="1">
      <c r="A52" s="867" t="s">
        <v>183</v>
      </c>
      <c r="B52" s="871"/>
      <c r="C52" s="891">
        <f t="shared" si="27"/>
        <v>0</v>
      </c>
      <c r="D52" s="890"/>
      <c r="E52" s="890"/>
      <c r="F52" s="892"/>
      <c r="G52" s="892"/>
      <c r="H52" s="893">
        <f t="shared" si="28"/>
        <v>0</v>
      </c>
      <c r="I52" s="894"/>
      <c r="J52" s="890"/>
      <c r="K52" s="890"/>
      <c r="L52" s="893">
        <f t="shared" si="29"/>
        <v>1097.1586093062015</v>
      </c>
      <c r="M52" s="890"/>
      <c r="N52" s="890"/>
      <c r="O52" s="890"/>
      <c r="P52" s="781"/>
      <c r="Q52" s="890"/>
      <c r="R52" s="890">
        <v>1097.1586093062015</v>
      </c>
      <c r="S52" s="890"/>
      <c r="T52" s="890"/>
      <c r="U52" s="890"/>
      <c r="V52" s="890"/>
      <c r="W52" s="892"/>
      <c r="X52" s="892"/>
      <c r="Y52" s="892"/>
      <c r="Z52" s="890"/>
      <c r="AA52" s="872"/>
      <c r="AB52" s="895">
        <f t="shared" si="30"/>
        <v>0</v>
      </c>
      <c r="AC52" s="896"/>
      <c r="AD52" s="890"/>
      <c r="AE52" s="890"/>
      <c r="AF52" s="890"/>
      <c r="AG52" s="890"/>
      <c r="AH52" s="890"/>
      <c r="AI52" s="890"/>
      <c r="AJ52" s="890"/>
      <c r="AK52" s="863"/>
      <c r="AL52" s="864"/>
      <c r="AM52" s="890"/>
      <c r="AN52" s="872"/>
      <c r="AO52" s="872"/>
      <c r="AP52" s="895"/>
      <c r="AQ52" s="897">
        <f t="shared" si="13"/>
        <v>1097.1586093062015</v>
      </c>
      <c r="AS52" s="4"/>
    </row>
    <row r="53" spans="1:45" s="3" customFormat="1" ht="12.75" customHeight="1">
      <c r="A53" s="867" t="s">
        <v>184</v>
      </c>
      <c r="B53" s="871"/>
      <c r="C53" s="891">
        <f t="shared" si="27"/>
        <v>0</v>
      </c>
      <c r="D53" s="894"/>
      <c r="E53" s="890"/>
      <c r="F53" s="892"/>
      <c r="G53" s="892"/>
      <c r="H53" s="893">
        <f t="shared" si="28"/>
        <v>0</v>
      </c>
      <c r="I53" s="894"/>
      <c r="J53" s="890"/>
      <c r="K53" s="890"/>
      <c r="L53" s="893">
        <f t="shared" si="29"/>
        <v>176.94052908505745</v>
      </c>
      <c r="M53" s="890"/>
      <c r="N53" s="890"/>
      <c r="O53" s="890"/>
      <c r="P53" s="890">
        <v>0</v>
      </c>
      <c r="Q53" s="890"/>
      <c r="R53" s="890"/>
      <c r="S53" s="890"/>
      <c r="T53" s="890"/>
      <c r="U53" s="890">
        <v>176.94052908505745</v>
      </c>
      <c r="V53" s="890"/>
      <c r="W53" s="892"/>
      <c r="X53" s="892"/>
      <c r="Y53" s="892"/>
      <c r="Z53" s="890"/>
      <c r="AA53" s="872"/>
      <c r="AB53" s="895">
        <f t="shared" si="30"/>
        <v>7.5577223843887342</v>
      </c>
      <c r="AC53" s="896"/>
      <c r="AD53" s="890"/>
      <c r="AE53" s="890"/>
      <c r="AF53" s="890"/>
      <c r="AG53" s="890"/>
      <c r="AH53" s="890"/>
      <c r="AI53" s="731">
        <v>7.5577223843887342</v>
      </c>
      <c r="AJ53" s="731">
        <v>0</v>
      </c>
      <c r="AK53" s="890"/>
      <c r="AL53" s="890"/>
      <c r="AM53" s="890"/>
      <c r="AN53" s="872"/>
      <c r="AO53" s="734"/>
      <c r="AP53" s="895"/>
      <c r="AQ53" s="897">
        <f t="shared" si="13"/>
        <v>184.49825146944619</v>
      </c>
      <c r="AS53" s="4"/>
    </row>
    <row r="54" spans="1:45" s="3" customFormat="1" ht="12.75" customHeight="1">
      <c r="A54" s="723" t="s">
        <v>185</v>
      </c>
      <c r="B54" s="724"/>
      <c r="C54" s="891">
        <f t="shared" si="27"/>
        <v>0</v>
      </c>
      <c r="D54" s="894"/>
      <c r="E54" s="890"/>
      <c r="F54" s="892"/>
      <c r="G54" s="892"/>
      <c r="H54" s="893">
        <f t="shared" si="28"/>
        <v>0</v>
      </c>
      <c r="I54" s="894"/>
      <c r="J54" s="890"/>
      <c r="K54" s="890"/>
      <c r="L54" s="893">
        <f t="shared" si="29"/>
        <v>83.913724293678101</v>
      </c>
      <c r="M54" s="890"/>
      <c r="N54" s="890"/>
      <c r="O54" s="890"/>
      <c r="P54" s="890"/>
      <c r="Q54" s="890"/>
      <c r="R54" s="890"/>
      <c r="S54" s="890"/>
      <c r="T54" s="890"/>
      <c r="U54" s="890">
        <v>83.913724293678101</v>
      </c>
      <c r="V54" s="890"/>
      <c r="W54" s="892"/>
      <c r="X54" s="892"/>
      <c r="Y54" s="892"/>
      <c r="Z54" s="890"/>
      <c r="AA54" s="830"/>
      <c r="AB54" s="895">
        <f t="shared" si="30"/>
        <v>0</v>
      </c>
      <c r="AC54" s="896"/>
      <c r="AD54" s="890"/>
      <c r="AE54" s="890"/>
      <c r="AF54" s="890"/>
      <c r="AG54" s="890"/>
      <c r="AH54" s="890"/>
      <c r="AI54" s="890"/>
      <c r="AJ54" s="890"/>
      <c r="AK54" s="890"/>
      <c r="AL54" s="890"/>
      <c r="AM54" s="890"/>
      <c r="AN54" s="830"/>
      <c r="AO54" s="872"/>
      <c r="AP54" s="895"/>
      <c r="AQ54" s="897">
        <f t="shared" si="13"/>
        <v>83.913724293678101</v>
      </c>
      <c r="AS54" s="4"/>
    </row>
    <row r="55" spans="1:45" s="3" customFormat="1" ht="12.75" customHeight="1">
      <c r="A55" s="782" t="s">
        <v>186</v>
      </c>
      <c r="B55" s="783"/>
      <c r="C55" s="784">
        <f t="shared" si="27"/>
        <v>0</v>
      </c>
      <c r="D55" s="898"/>
      <c r="E55" s="899"/>
      <c r="F55" s="787"/>
      <c r="G55" s="787"/>
      <c r="H55" s="788">
        <f t="shared" si="28"/>
        <v>0</v>
      </c>
      <c r="I55" s="785"/>
      <c r="J55" s="786"/>
      <c r="K55" s="786"/>
      <c r="L55" s="788">
        <f t="shared" si="29"/>
        <v>478.67565344603031</v>
      </c>
      <c r="M55" s="786"/>
      <c r="N55" s="786"/>
      <c r="O55" s="786"/>
      <c r="P55" s="786">
        <v>140.69069390787573</v>
      </c>
      <c r="Q55" s="786"/>
      <c r="R55" s="786"/>
      <c r="S55" s="786">
        <v>0</v>
      </c>
      <c r="T55" s="786"/>
      <c r="U55" s="786">
        <v>337.98495953815461</v>
      </c>
      <c r="V55" s="786"/>
      <c r="W55" s="787"/>
      <c r="X55" s="787"/>
      <c r="Y55" s="787"/>
      <c r="Z55" s="786"/>
      <c r="AA55" s="791">
        <v>22.531112229915806</v>
      </c>
      <c r="AB55" s="789">
        <f t="shared" si="30"/>
        <v>19.110879685596952</v>
      </c>
      <c r="AC55" s="790"/>
      <c r="AD55" s="786"/>
      <c r="AE55" s="786"/>
      <c r="AF55" s="786"/>
      <c r="AG55" s="786"/>
      <c r="AH55" s="786"/>
      <c r="AI55" s="786">
        <v>14.436469176941943</v>
      </c>
      <c r="AJ55" s="786">
        <v>4.6744105086550087</v>
      </c>
      <c r="AK55" s="785"/>
      <c r="AL55" s="787"/>
      <c r="AM55" s="786"/>
      <c r="AN55" s="788"/>
      <c r="AO55" s="791"/>
      <c r="AP55" s="789"/>
      <c r="AQ55" s="792">
        <f t="shared" si="13"/>
        <v>520.3176453615431</v>
      </c>
      <c r="AS55" s="4"/>
    </row>
    <row r="56" spans="1:45" s="31" customFormat="1" ht="12.75" customHeight="1">
      <c r="A56" s="101" t="s">
        <v>1</v>
      </c>
      <c r="B56" s="901"/>
      <c r="C56" s="902">
        <f t="shared" si="27"/>
        <v>245.30288163122782</v>
      </c>
      <c r="D56" s="903">
        <v>84.19758326883435</v>
      </c>
      <c r="E56" s="727">
        <v>153.30941368399715</v>
      </c>
      <c r="F56" s="904"/>
      <c r="G56" s="904">
        <v>7.795884678396293</v>
      </c>
      <c r="H56" s="905">
        <f t="shared" si="28"/>
        <v>196.53880633</v>
      </c>
      <c r="I56" s="903"/>
      <c r="J56" s="802">
        <v>127.70399999999999</v>
      </c>
      <c r="K56" s="802">
        <v>68.834806329999992</v>
      </c>
      <c r="L56" s="905">
        <f t="shared" si="29"/>
        <v>1204.833103126648</v>
      </c>
      <c r="M56" s="802"/>
      <c r="N56" s="802"/>
      <c r="O56" s="802"/>
      <c r="P56" s="802">
        <v>0</v>
      </c>
      <c r="Q56" s="802">
        <v>863.40024232349867</v>
      </c>
      <c r="R56" s="802"/>
      <c r="S56" s="802">
        <v>0</v>
      </c>
      <c r="T56" s="802">
        <v>53.841522983216713</v>
      </c>
      <c r="U56" s="802">
        <v>284.08105108362315</v>
      </c>
      <c r="V56" s="802">
        <v>3.5102867363093639</v>
      </c>
      <c r="W56" s="904"/>
      <c r="X56" s="904"/>
      <c r="Y56" s="904"/>
      <c r="Z56" s="802"/>
      <c r="AA56" s="905">
        <v>604.09375845912712</v>
      </c>
      <c r="AB56" s="906">
        <f t="shared" si="30"/>
        <v>72.095627568998594</v>
      </c>
      <c r="AC56" s="907"/>
      <c r="AD56" s="802"/>
      <c r="AE56" s="802">
        <v>30.588864173321877</v>
      </c>
      <c r="AF56" s="802"/>
      <c r="AG56" s="802"/>
      <c r="AH56" s="802"/>
      <c r="AI56" s="802"/>
      <c r="AJ56" s="802"/>
      <c r="AK56" s="903"/>
      <c r="AL56" s="904">
        <v>13.379590942008413</v>
      </c>
      <c r="AM56" s="802">
        <v>28.127172453668308</v>
      </c>
      <c r="AN56" s="905"/>
      <c r="AO56" s="905">
        <v>702.94473599999992</v>
      </c>
      <c r="AP56" s="906"/>
      <c r="AQ56" s="803">
        <f t="shared" si="13"/>
        <v>3025.8089131160013</v>
      </c>
      <c r="AR56" s="29"/>
      <c r="AS56" s="30"/>
    </row>
    <row r="57" spans="1:45" s="6" customFormat="1" ht="12.75" customHeight="1">
      <c r="A57" s="900" t="s">
        <v>966</v>
      </c>
      <c r="B57" s="901"/>
      <c r="C57" s="902">
        <f>C58+C65</f>
        <v>0.53991879699248124</v>
      </c>
      <c r="D57" s="802">
        <f t="shared" ref="D57:AP57" si="31">D58+D65</f>
        <v>0.53991879699248124</v>
      </c>
      <c r="E57" s="802">
        <f t="shared" si="31"/>
        <v>0</v>
      </c>
      <c r="F57" s="904">
        <f t="shared" si="31"/>
        <v>0</v>
      </c>
      <c r="G57" s="904">
        <f t="shared" si="31"/>
        <v>0</v>
      </c>
      <c r="H57" s="905">
        <f t="shared" si="31"/>
        <v>0</v>
      </c>
      <c r="I57" s="903">
        <f t="shared" si="31"/>
        <v>0</v>
      </c>
      <c r="J57" s="903">
        <f t="shared" si="31"/>
        <v>0</v>
      </c>
      <c r="K57" s="903">
        <f t="shared" si="31"/>
        <v>0</v>
      </c>
      <c r="L57" s="905">
        <f t="shared" si="31"/>
        <v>263.55542937744985</v>
      </c>
      <c r="M57" s="802">
        <f t="shared" si="31"/>
        <v>0</v>
      </c>
      <c r="N57" s="802">
        <f t="shared" si="31"/>
        <v>0</v>
      </c>
      <c r="O57" s="802">
        <f t="shared" si="31"/>
        <v>0</v>
      </c>
      <c r="P57" s="802">
        <f t="shared" si="31"/>
        <v>0</v>
      </c>
      <c r="Q57" s="802">
        <f t="shared" si="31"/>
        <v>73.683977149948603</v>
      </c>
      <c r="R57" s="802">
        <f t="shared" si="31"/>
        <v>0</v>
      </c>
      <c r="S57" s="802">
        <f t="shared" si="31"/>
        <v>0.64284746861564912</v>
      </c>
      <c r="T57" s="802">
        <f t="shared" si="31"/>
        <v>69.72090857001308</v>
      </c>
      <c r="U57" s="802">
        <f t="shared" si="31"/>
        <v>119.50730406570531</v>
      </c>
      <c r="V57" s="802">
        <f t="shared" si="31"/>
        <v>3.9212316723240829E-4</v>
      </c>
      <c r="W57" s="904">
        <f t="shared" si="31"/>
        <v>0</v>
      </c>
      <c r="X57" s="904">
        <f t="shared" si="31"/>
        <v>0</v>
      </c>
      <c r="Y57" s="904">
        <f t="shared" si="31"/>
        <v>0</v>
      </c>
      <c r="Z57" s="903">
        <f t="shared" si="31"/>
        <v>0</v>
      </c>
      <c r="AA57" s="905">
        <f t="shared" si="31"/>
        <v>397.69184770224592</v>
      </c>
      <c r="AB57" s="906">
        <f t="shared" si="31"/>
        <v>41.379323582548558</v>
      </c>
      <c r="AC57" s="907">
        <f t="shared" si="31"/>
        <v>0</v>
      </c>
      <c r="AD57" s="802">
        <f t="shared" si="31"/>
        <v>0</v>
      </c>
      <c r="AE57" s="802">
        <f t="shared" si="31"/>
        <v>17.99312324724</v>
      </c>
      <c r="AF57" s="802">
        <f t="shared" si="31"/>
        <v>0</v>
      </c>
      <c r="AG57" s="802">
        <f t="shared" si="31"/>
        <v>0</v>
      </c>
      <c r="AH57" s="802">
        <f t="shared" si="31"/>
        <v>7.541555368675982</v>
      </c>
      <c r="AI57" s="802">
        <f t="shared" si="31"/>
        <v>0</v>
      </c>
      <c r="AJ57" s="802">
        <f t="shared" si="31"/>
        <v>0</v>
      </c>
      <c r="AK57" s="802">
        <f t="shared" si="31"/>
        <v>0</v>
      </c>
      <c r="AL57" s="802">
        <f t="shared" si="31"/>
        <v>0.16649466165720572</v>
      </c>
      <c r="AM57" s="903">
        <f t="shared" si="31"/>
        <v>15.678150304975372</v>
      </c>
      <c r="AN57" s="905">
        <f t="shared" si="31"/>
        <v>0</v>
      </c>
      <c r="AO57" s="905">
        <f t="shared" si="31"/>
        <v>1019.3925755397834</v>
      </c>
      <c r="AP57" s="906">
        <f t="shared" si="31"/>
        <v>0</v>
      </c>
      <c r="AQ57" s="908">
        <f t="shared" si="13"/>
        <v>1722.5590949990201</v>
      </c>
      <c r="AR57" s="3"/>
      <c r="AS57" s="27"/>
    </row>
    <row r="58" spans="1:45" s="3" customFormat="1" ht="12.75" customHeight="1">
      <c r="A58" s="101" t="s">
        <v>967</v>
      </c>
      <c r="B58" s="901"/>
      <c r="C58" s="902">
        <f t="shared" si="27"/>
        <v>0.53991879699248124</v>
      </c>
      <c r="D58" s="907">
        <v>0.53991879699248124</v>
      </c>
      <c r="E58" s="906">
        <v>0</v>
      </c>
      <c r="F58" s="906">
        <f>SUM(F59:F64)</f>
        <v>0</v>
      </c>
      <c r="G58" s="909">
        <v>0</v>
      </c>
      <c r="H58" s="905">
        <f t="shared" si="28"/>
        <v>0</v>
      </c>
      <c r="I58" s="903">
        <f>SUM(I59:I64)</f>
        <v>0</v>
      </c>
      <c r="J58" s="903">
        <f>SUM(J59:J64)</f>
        <v>0</v>
      </c>
      <c r="K58" s="903">
        <f>SUM(K59:K64)</f>
        <v>0</v>
      </c>
      <c r="L58" s="905">
        <f t="shared" si="29"/>
        <v>123.39297948584372</v>
      </c>
      <c r="M58" s="802">
        <f t="shared" ref="M58:AN58" si="32">SUM(M59:M64)</f>
        <v>0</v>
      </c>
      <c r="N58" s="904">
        <f t="shared" si="32"/>
        <v>0</v>
      </c>
      <c r="O58" s="904">
        <f t="shared" si="32"/>
        <v>0</v>
      </c>
      <c r="P58" s="906">
        <f t="shared" si="32"/>
        <v>0</v>
      </c>
      <c r="Q58" s="906">
        <v>25.817592108194308</v>
      </c>
      <c r="R58" s="906">
        <f t="shared" si="32"/>
        <v>0</v>
      </c>
      <c r="S58" s="906">
        <v>0</v>
      </c>
      <c r="T58" s="906">
        <v>53.639757659500326</v>
      </c>
      <c r="U58" s="906">
        <v>43.935237594981864</v>
      </c>
      <c r="V58" s="906">
        <f t="shared" si="32"/>
        <v>3.9212316723240829E-4</v>
      </c>
      <c r="W58" s="906">
        <f t="shared" si="32"/>
        <v>0</v>
      </c>
      <c r="X58" s="906">
        <f t="shared" si="32"/>
        <v>0</v>
      </c>
      <c r="Y58" s="904">
        <f t="shared" si="32"/>
        <v>0</v>
      </c>
      <c r="Z58" s="903">
        <f t="shared" si="32"/>
        <v>0</v>
      </c>
      <c r="AA58" s="905">
        <v>205.61511570855646</v>
      </c>
      <c r="AB58" s="906">
        <f t="shared" si="30"/>
        <v>23.586836774290585</v>
      </c>
      <c r="AC58" s="907">
        <f t="shared" si="32"/>
        <v>0</v>
      </c>
      <c r="AD58" s="802">
        <f t="shared" si="32"/>
        <v>0</v>
      </c>
      <c r="AE58" s="802">
        <f t="shared" si="32"/>
        <v>5.0179504193776099</v>
      </c>
      <c r="AF58" s="802"/>
      <c r="AG58" s="802">
        <f t="shared" si="32"/>
        <v>0</v>
      </c>
      <c r="AH58" s="802">
        <f t="shared" si="32"/>
        <v>2.7242413882803982</v>
      </c>
      <c r="AI58" s="802">
        <f t="shared" si="32"/>
        <v>0</v>
      </c>
      <c r="AJ58" s="802">
        <f t="shared" si="32"/>
        <v>0</v>
      </c>
      <c r="AK58" s="802"/>
      <c r="AL58" s="802">
        <v>0.16649466165720572</v>
      </c>
      <c r="AM58" s="904">
        <v>15.678150304975372</v>
      </c>
      <c r="AN58" s="905">
        <f t="shared" si="32"/>
        <v>0</v>
      </c>
      <c r="AO58" s="905">
        <v>684.51532146142654</v>
      </c>
      <c r="AP58" s="906">
        <f t="shared" ref="AP58" si="33">SUM(AP59:AP64)</f>
        <v>0</v>
      </c>
      <c r="AQ58" s="908">
        <f t="shared" si="13"/>
        <v>1037.6501722271098</v>
      </c>
      <c r="AS58" s="28"/>
    </row>
    <row r="59" spans="1:45" s="16" customFormat="1" ht="12.75" customHeight="1">
      <c r="A59" s="910" t="s">
        <v>968</v>
      </c>
      <c r="B59" s="911" t="s">
        <v>969</v>
      </c>
      <c r="C59" s="772">
        <f t="shared" si="27"/>
        <v>9.9984962406015031E-3</v>
      </c>
      <c r="D59" s="912">
        <v>9.9984962406015031E-3</v>
      </c>
      <c r="E59" s="777"/>
      <c r="F59" s="777"/>
      <c r="G59" s="818"/>
      <c r="H59" s="776">
        <f t="shared" si="28"/>
        <v>0</v>
      </c>
      <c r="I59" s="886"/>
      <c r="J59" s="886"/>
      <c r="K59" s="886"/>
      <c r="L59" s="776">
        <f t="shared" si="29"/>
        <v>32.327049654868127</v>
      </c>
      <c r="M59" s="820"/>
      <c r="N59" s="913"/>
      <c r="O59" s="913"/>
      <c r="P59" s="777"/>
      <c r="Q59" s="914">
        <v>8.0278057943609493</v>
      </c>
      <c r="R59" s="777"/>
      <c r="S59" s="914">
        <v>0</v>
      </c>
      <c r="T59" s="914">
        <v>15.105482293518097</v>
      </c>
      <c r="U59" s="914">
        <v>9.19376156698908</v>
      </c>
      <c r="V59" s="914">
        <v>0</v>
      </c>
      <c r="W59" s="777"/>
      <c r="X59" s="777"/>
      <c r="Y59" s="913"/>
      <c r="Z59" s="886"/>
      <c r="AA59" s="915">
        <v>57.532573159401849</v>
      </c>
      <c r="AB59" s="777">
        <f t="shared" si="30"/>
        <v>1.2773333532141125</v>
      </c>
      <c r="AC59" s="916"/>
      <c r="AD59" s="820"/>
      <c r="AE59" s="917">
        <v>1.2773333532141125</v>
      </c>
      <c r="AF59" s="917"/>
      <c r="AG59" s="917"/>
      <c r="AH59" s="917">
        <v>0</v>
      </c>
      <c r="AI59" s="917"/>
      <c r="AJ59" s="917"/>
      <c r="AK59" s="917"/>
      <c r="AL59" s="917">
        <v>0</v>
      </c>
      <c r="AM59" s="918">
        <v>0</v>
      </c>
      <c r="AN59" s="776"/>
      <c r="AO59" s="915">
        <v>227.43297899256885</v>
      </c>
      <c r="AP59" s="777"/>
      <c r="AQ59" s="919">
        <f t="shared" si="13"/>
        <v>318.57993365629352</v>
      </c>
      <c r="AS59" s="28"/>
    </row>
    <row r="60" spans="1:45" s="16" customFormat="1" ht="12.75" customHeight="1">
      <c r="A60" s="910" t="s">
        <v>970</v>
      </c>
      <c r="B60" s="911" t="s">
        <v>971</v>
      </c>
      <c r="C60" s="725">
        <f t="shared" si="27"/>
        <v>1.0998345864661654E-2</v>
      </c>
      <c r="D60" s="912">
        <v>1.0998345864661654E-2</v>
      </c>
      <c r="E60" s="732"/>
      <c r="F60" s="732"/>
      <c r="G60" s="920"/>
      <c r="H60" s="729">
        <f t="shared" si="28"/>
        <v>0</v>
      </c>
      <c r="I60" s="726"/>
      <c r="J60" s="726"/>
      <c r="K60" s="726"/>
      <c r="L60" s="729">
        <f t="shared" si="29"/>
        <v>24.137833390343388</v>
      </c>
      <c r="M60" s="736"/>
      <c r="N60" s="727"/>
      <c r="O60" s="727"/>
      <c r="P60" s="732"/>
      <c r="Q60" s="914">
        <v>5.3543303518790886</v>
      </c>
      <c r="R60" s="732"/>
      <c r="S60" s="914">
        <v>0</v>
      </c>
      <c r="T60" s="914">
        <v>5.393987425308894</v>
      </c>
      <c r="U60" s="914">
        <v>13.389515613155407</v>
      </c>
      <c r="V60" s="914">
        <v>0</v>
      </c>
      <c r="W60" s="732"/>
      <c r="X60" s="732"/>
      <c r="Y60" s="727"/>
      <c r="Z60" s="726"/>
      <c r="AA60" s="915">
        <v>17.076846566169994</v>
      </c>
      <c r="AB60" s="732">
        <f t="shared" si="30"/>
        <v>6.7770858417357749E-2</v>
      </c>
      <c r="AC60" s="921"/>
      <c r="AD60" s="736"/>
      <c r="AE60" s="922">
        <v>6.7770858417357749E-2</v>
      </c>
      <c r="AF60" s="922"/>
      <c r="AG60" s="922"/>
      <c r="AH60" s="922">
        <v>0</v>
      </c>
      <c r="AI60" s="922"/>
      <c r="AJ60" s="922"/>
      <c r="AK60" s="922"/>
      <c r="AL60" s="922">
        <v>0</v>
      </c>
      <c r="AM60" s="923">
        <v>0</v>
      </c>
      <c r="AN60" s="729"/>
      <c r="AO60" s="915">
        <v>69.841724309024471</v>
      </c>
      <c r="AP60" s="732"/>
      <c r="AQ60" s="924">
        <f t="shared" si="13"/>
        <v>111.13517346981988</v>
      </c>
      <c r="AS60" s="28"/>
    </row>
    <row r="61" spans="1:45" s="16" customFormat="1" ht="12.75" customHeight="1">
      <c r="A61" s="910" t="s">
        <v>972</v>
      </c>
      <c r="B61" s="911" t="s">
        <v>973</v>
      </c>
      <c r="C61" s="725">
        <f t="shared" si="27"/>
        <v>0.48392721804511274</v>
      </c>
      <c r="D61" s="912">
        <v>0.48392721804511274</v>
      </c>
      <c r="E61" s="732"/>
      <c r="F61" s="732"/>
      <c r="G61" s="920"/>
      <c r="H61" s="729">
        <f t="shared" si="28"/>
        <v>0</v>
      </c>
      <c r="I61" s="726"/>
      <c r="J61" s="726"/>
      <c r="K61" s="726"/>
      <c r="L61" s="729">
        <f t="shared" si="29"/>
        <v>31.333616383670492</v>
      </c>
      <c r="M61" s="736"/>
      <c r="N61" s="727"/>
      <c r="O61" s="727"/>
      <c r="P61" s="732"/>
      <c r="Q61" s="914">
        <v>4.9790317487546645</v>
      </c>
      <c r="R61" s="732"/>
      <c r="S61" s="914">
        <v>0</v>
      </c>
      <c r="T61" s="914">
        <v>19.202826984364982</v>
      </c>
      <c r="U61" s="914">
        <v>7.1517576505508451</v>
      </c>
      <c r="V61" s="914">
        <v>0</v>
      </c>
      <c r="W61" s="732"/>
      <c r="X61" s="732"/>
      <c r="Y61" s="727"/>
      <c r="Z61" s="726"/>
      <c r="AA61" s="915">
        <v>37.147190784142389</v>
      </c>
      <c r="AB61" s="732">
        <f t="shared" si="30"/>
        <v>2.1318354810851448</v>
      </c>
      <c r="AC61" s="921"/>
      <c r="AD61" s="736"/>
      <c r="AE61" s="922">
        <v>2.1318354810851448</v>
      </c>
      <c r="AF61" s="922"/>
      <c r="AG61" s="922"/>
      <c r="AH61" s="922">
        <v>0</v>
      </c>
      <c r="AI61" s="922"/>
      <c r="AJ61" s="922"/>
      <c r="AK61" s="922"/>
      <c r="AL61" s="922">
        <v>0</v>
      </c>
      <c r="AM61" s="923">
        <v>0</v>
      </c>
      <c r="AN61" s="729"/>
      <c r="AO61" s="915">
        <v>87.896378653102275</v>
      </c>
      <c r="AP61" s="732"/>
      <c r="AQ61" s="924">
        <f t="shared" si="13"/>
        <v>158.99294852004542</v>
      </c>
      <c r="AS61" s="28"/>
    </row>
    <row r="62" spans="1:45" s="16" customFormat="1" ht="12.75" customHeight="1">
      <c r="A62" s="910" t="s">
        <v>974</v>
      </c>
      <c r="B62" s="911" t="s">
        <v>975</v>
      </c>
      <c r="C62" s="725">
        <f t="shared" si="27"/>
        <v>0</v>
      </c>
      <c r="D62" s="912">
        <v>0</v>
      </c>
      <c r="E62" s="732"/>
      <c r="F62" s="732"/>
      <c r="G62" s="920"/>
      <c r="H62" s="729">
        <f t="shared" si="28"/>
        <v>0</v>
      </c>
      <c r="I62" s="726"/>
      <c r="J62" s="726"/>
      <c r="K62" s="726"/>
      <c r="L62" s="729">
        <f t="shared" si="29"/>
        <v>5.4379501694305112</v>
      </c>
      <c r="M62" s="736"/>
      <c r="N62" s="727"/>
      <c r="O62" s="727"/>
      <c r="P62" s="732"/>
      <c r="Q62" s="914">
        <v>1.5602301478206442</v>
      </c>
      <c r="R62" s="732"/>
      <c r="S62" s="914">
        <v>0</v>
      </c>
      <c r="T62" s="914">
        <v>1.6396331271347122</v>
      </c>
      <c r="U62" s="914">
        <v>2.2380868944751544</v>
      </c>
      <c r="V62" s="914">
        <v>0</v>
      </c>
      <c r="W62" s="732"/>
      <c r="X62" s="732"/>
      <c r="Y62" s="727"/>
      <c r="Z62" s="726"/>
      <c r="AA62" s="915">
        <v>9.7954001243574229</v>
      </c>
      <c r="AB62" s="732">
        <f t="shared" si="30"/>
        <v>3.8305267801115254E-2</v>
      </c>
      <c r="AC62" s="921"/>
      <c r="AD62" s="736"/>
      <c r="AE62" s="922">
        <v>3.8305267801115254E-2</v>
      </c>
      <c r="AF62" s="922"/>
      <c r="AG62" s="922"/>
      <c r="AH62" s="922">
        <v>0</v>
      </c>
      <c r="AI62" s="922"/>
      <c r="AJ62" s="922"/>
      <c r="AK62" s="922"/>
      <c r="AL62" s="922">
        <v>0</v>
      </c>
      <c r="AM62" s="923">
        <v>0</v>
      </c>
      <c r="AN62" s="729"/>
      <c r="AO62" s="915">
        <v>168.21982573047418</v>
      </c>
      <c r="AP62" s="732"/>
      <c r="AQ62" s="924">
        <f t="shared" si="13"/>
        <v>183.49148129206324</v>
      </c>
      <c r="AS62" s="28"/>
    </row>
    <row r="63" spans="1:45" s="16" customFormat="1" ht="12.75" customHeight="1">
      <c r="A63" s="910" t="s">
        <v>976</v>
      </c>
      <c r="B63" s="911" t="s">
        <v>977</v>
      </c>
      <c r="C63" s="725">
        <f t="shared" si="27"/>
        <v>3.4994736842105266E-2</v>
      </c>
      <c r="D63" s="925">
        <v>3.4994736842105266E-2</v>
      </c>
      <c r="E63" s="732"/>
      <c r="F63" s="732"/>
      <c r="G63" s="920"/>
      <c r="H63" s="729">
        <f t="shared" si="28"/>
        <v>0</v>
      </c>
      <c r="I63" s="726"/>
      <c r="J63" s="726"/>
      <c r="K63" s="726"/>
      <c r="L63" s="729">
        <f t="shared" si="29"/>
        <v>2.5994355613729017</v>
      </c>
      <c r="M63" s="736"/>
      <c r="N63" s="727"/>
      <c r="O63" s="727"/>
      <c r="P63" s="732"/>
      <c r="Q63" s="926">
        <v>0.92243336442098911</v>
      </c>
      <c r="R63" s="732"/>
      <c r="S63" s="926">
        <v>0</v>
      </c>
      <c r="T63" s="926">
        <v>0.18424146092891816</v>
      </c>
      <c r="U63" s="926">
        <v>1.4927607360229946</v>
      </c>
      <c r="V63" s="926">
        <v>0</v>
      </c>
      <c r="W63" s="732"/>
      <c r="X63" s="732"/>
      <c r="Y63" s="727"/>
      <c r="Z63" s="726"/>
      <c r="AA63" s="927">
        <v>15.333339022313094</v>
      </c>
      <c r="AB63" s="732">
        <f t="shared" si="30"/>
        <v>0</v>
      </c>
      <c r="AC63" s="921"/>
      <c r="AD63" s="736"/>
      <c r="AE63" s="922">
        <v>0</v>
      </c>
      <c r="AF63" s="922"/>
      <c r="AG63" s="922"/>
      <c r="AH63" s="922">
        <v>0</v>
      </c>
      <c r="AI63" s="922"/>
      <c r="AJ63" s="922"/>
      <c r="AK63" s="922"/>
      <c r="AL63" s="922">
        <v>0</v>
      </c>
      <c r="AM63" s="923">
        <v>0</v>
      </c>
      <c r="AN63" s="729"/>
      <c r="AO63" s="927">
        <v>37.594013086148287</v>
      </c>
      <c r="AP63" s="732"/>
      <c r="AQ63" s="924">
        <f t="shared" si="13"/>
        <v>55.561782406676386</v>
      </c>
      <c r="AS63" s="28"/>
    </row>
    <row r="64" spans="1:45" s="16" customFormat="1" ht="12.75" customHeight="1">
      <c r="A64" s="928" t="s">
        <v>978</v>
      </c>
      <c r="B64" s="929"/>
      <c r="C64" s="784">
        <f t="shared" si="27"/>
        <v>0</v>
      </c>
      <c r="D64" s="925">
        <v>0</v>
      </c>
      <c r="E64" s="789"/>
      <c r="F64" s="789"/>
      <c r="G64" s="930"/>
      <c r="H64" s="788">
        <f t="shared" si="28"/>
        <v>0</v>
      </c>
      <c r="I64" s="898"/>
      <c r="J64" s="898"/>
      <c r="K64" s="898"/>
      <c r="L64" s="788">
        <f t="shared" si="29"/>
        <v>27.557094326158314</v>
      </c>
      <c r="M64" s="899"/>
      <c r="N64" s="931"/>
      <c r="O64" s="931"/>
      <c r="P64" s="789"/>
      <c r="Q64" s="926">
        <v>4.9737607009579721</v>
      </c>
      <c r="R64" s="789"/>
      <c r="S64" s="926">
        <v>0</v>
      </c>
      <c r="T64" s="926">
        <v>12.11358636824472</v>
      </c>
      <c r="U64" s="926">
        <v>10.469355133788389</v>
      </c>
      <c r="V64" s="926">
        <v>3.9212316723240829E-4</v>
      </c>
      <c r="W64" s="789"/>
      <c r="X64" s="789"/>
      <c r="Y64" s="931"/>
      <c r="Z64" s="898"/>
      <c r="AA64" s="927">
        <v>68.729766052171726</v>
      </c>
      <c r="AB64" s="789">
        <f t="shared" si="30"/>
        <v>20.071591813772855</v>
      </c>
      <c r="AC64" s="932"/>
      <c r="AD64" s="899"/>
      <c r="AE64" s="933">
        <v>1.5027054588598796</v>
      </c>
      <c r="AF64" s="933"/>
      <c r="AG64" s="933"/>
      <c r="AH64" s="933">
        <v>2.7242413882803982</v>
      </c>
      <c r="AI64" s="933"/>
      <c r="AJ64" s="933"/>
      <c r="AK64" s="933"/>
      <c r="AL64" s="933">
        <v>0.16649466165720572</v>
      </c>
      <c r="AM64" s="934">
        <v>15.678150304975372</v>
      </c>
      <c r="AN64" s="788"/>
      <c r="AO64" s="927">
        <v>93.530400690108436</v>
      </c>
      <c r="AP64" s="789"/>
      <c r="AQ64" s="935">
        <f t="shared" si="13"/>
        <v>209.88885288221132</v>
      </c>
      <c r="AS64" s="28"/>
    </row>
    <row r="65" spans="1:45" s="3" customFormat="1" ht="12.75" customHeight="1">
      <c r="A65" s="101" t="s">
        <v>979</v>
      </c>
      <c r="B65" s="901"/>
      <c r="C65" s="784">
        <f>SUM(D65:G65)</f>
        <v>0</v>
      </c>
      <c r="D65" s="907">
        <f>SUM(D66:D69)</f>
        <v>0</v>
      </c>
      <c r="E65" s="875"/>
      <c r="F65" s="875"/>
      <c r="G65" s="876"/>
      <c r="H65" s="788">
        <f>SUM(I65:K65)</f>
        <v>0</v>
      </c>
      <c r="I65" s="785"/>
      <c r="J65" s="786">
        <v>0</v>
      </c>
      <c r="K65" s="786">
        <v>0</v>
      </c>
      <c r="L65" s="788">
        <f>SUM(M65:Z65)</f>
        <v>140.16244989160612</v>
      </c>
      <c r="M65" s="786"/>
      <c r="N65" s="787"/>
      <c r="O65" s="787"/>
      <c r="P65" s="875"/>
      <c r="Q65" s="906">
        <v>47.866385041754299</v>
      </c>
      <c r="R65" s="875"/>
      <c r="S65" s="906">
        <v>0.64284746861564912</v>
      </c>
      <c r="T65" s="906">
        <v>16.081150910512747</v>
      </c>
      <c r="U65" s="906">
        <v>75.572066470723442</v>
      </c>
      <c r="V65" s="906">
        <f>SUM(V66:V69)</f>
        <v>0</v>
      </c>
      <c r="W65" s="875"/>
      <c r="X65" s="875"/>
      <c r="Y65" s="787"/>
      <c r="Z65" s="786"/>
      <c r="AA65" s="905">
        <v>192.07673199368949</v>
      </c>
      <c r="AB65" s="789">
        <f>SUM(AC65:AM65)</f>
        <v>17.792486808257973</v>
      </c>
      <c r="AC65" s="790"/>
      <c r="AD65" s="786"/>
      <c r="AE65" s="786">
        <f>SUM(AE66:AE69)</f>
        <v>12.975172827862389</v>
      </c>
      <c r="AF65" s="786"/>
      <c r="AG65" s="786"/>
      <c r="AH65" s="786">
        <v>4.8173139803955838</v>
      </c>
      <c r="AI65" s="786"/>
      <c r="AJ65" s="786"/>
      <c r="AK65" s="786"/>
      <c r="AL65" s="786"/>
      <c r="AM65" s="787"/>
      <c r="AN65" s="788"/>
      <c r="AO65" s="905">
        <v>334.87725407835688</v>
      </c>
      <c r="AP65" s="789"/>
      <c r="AQ65" s="936">
        <f t="shared" si="13"/>
        <v>684.90892277191051</v>
      </c>
      <c r="AS65" s="28"/>
    </row>
    <row r="66" spans="1:45" s="16" customFormat="1" ht="12.75" customHeight="1">
      <c r="A66" s="937" t="s">
        <v>980</v>
      </c>
      <c r="B66" s="938" t="s">
        <v>981</v>
      </c>
      <c r="C66" s="772">
        <f t="shared" ref="C66:C69" si="34">SUM(D66:G66)</f>
        <v>0</v>
      </c>
      <c r="D66" s="939">
        <v>0</v>
      </c>
      <c r="E66" s="821"/>
      <c r="F66" s="821"/>
      <c r="G66" s="940"/>
      <c r="H66" s="776">
        <f t="shared" ref="H66:H69" si="35">SUM(I66:K66)</f>
        <v>0</v>
      </c>
      <c r="I66" s="941"/>
      <c r="J66" s="774"/>
      <c r="K66" s="942"/>
      <c r="L66" s="776">
        <f t="shared" ref="L66:L69" si="36">SUM(M66:Z66)</f>
        <v>11.083842216367572</v>
      </c>
      <c r="M66" s="941"/>
      <c r="N66" s="821"/>
      <c r="O66" s="775"/>
      <c r="P66" s="821"/>
      <c r="Q66" s="943">
        <v>0.2530102942411856</v>
      </c>
      <c r="R66" s="821"/>
      <c r="S66" s="943">
        <v>0.3129380842779857</v>
      </c>
      <c r="T66" s="943">
        <v>1.0521462045500485</v>
      </c>
      <c r="U66" s="943">
        <v>9.4657476332983528</v>
      </c>
      <c r="V66" s="943">
        <v>0</v>
      </c>
      <c r="W66" s="821"/>
      <c r="X66" s="821"/>
      <c r="Y66" s="775"/>
      <c r="Z66" s="774"/>
      <c r="AA66" s="944">
        <v>8.4437848043838404</v>
      </c>
      <c r="AB66" s="777">
        <f t="shared" ref="AB66:AB69" si="37">SUM(AC66:AM66)</f>
        <v>5.4773432101994155</v>
      </c>
      <c r="AC66" s="778"/>
      <c r="AD66" s="774"/>
      <c r="AE66" s="774">
        <v>0.66002922980383205</v>
      </c>
      <c r="AF66" s="774"/>
      <c r="AG66" s="774"/>
      <c r="AH66" s="774">
        <v>4.8173139803955838</v>
      </c>
      <c r="AI66" s="774"/>
      <c r="AJ66" s="774"/>
      <c r="AK66" s="774"/>
      <c r="AL66" s="774"/>
      <c r="AM66" s="775"/>
      <c r="AN66" s="776"/>
      <c r="AO66" s="944">
        <v>55.850156928746095</v>
      </c>
      <c r="AP66" s="777"/>
      <c r="AQ66" s="804">
        <f t="shared" si="13"/>
        <v>80.85512715969692</v>
      </c>
      <c r="AS66" s="28"/>
    </row>
    <row r="67" spans="1:45" s="16" customFormat="1" ht="12.75" customHeight="1">
      <c r="A67" s="945" t="s">
        <v>982</v>
      </c>
      <c r="B67" s="946">
        <v>84</v>
      </c>
      <c r="C67" s="725">
        <f t="shared" si="34"/>
        <v>0</v>
      </c>
      <c r="D67" s="947">
        <v>0</v>
      </c>
      <c r="E67" s="869"/>
      <c r="F67" s="869"/>
      <c r="G67" s="870"/>
      <c r="H67" s="729">
        <f t="shared" si="35"/>
        <v>0</v>
      </c>
      <c r="I67" s="948"/>
      <c r="J67" s="731"/>
      <c r="K67" s="949"/>
      <c r="L67" s="729">
        <f t="shared" si="36"/>
        <v>59.95397707725251</v>
      </c>
      <c r="M67" s="948"/>
      <c r="N67" s="869"/>
      <c r="O67" s="728"/>
      <c r="P67" s="869"/>
      <c r="Q67" s="950">
        <v>11.981091641879475</v>
      </c>
      <c r="R67" s="869"/>
      <c r="S67" s="950">
        <v>0.20048339509750321</v>
      </c>
      <c r="T67" s="950">
        <v>7.85054023769447</v>
      </c>
      <c r="U67" s="950">
        <v>39.921861802581063</v>
      </c>
      <c r="V67" s="950">
        <v>0</v>
      </c>
      <c r="W67" s="869"/>
      <c r="X67" s="869"/>
      <c r="Y67" s="728"/>
      <c r="Z67" s="731"/>
      <c r="AA67" s="951">
        <v>66.187230278743982</v>
      </c>
      <c r="AB67" s="732">
        <f t="shared" si="37"/>
        <v>9.4672942649987188</v>
      </c>
      <c r="AC67" s="733"/>
      <c r="AD67" s="731"/>
      <c r="AE67" s="731">
        <v>9.4672942649987188</v>
      </c>
      <c r="AF67" s="731"/>
      <c r="AG67" s="731"/>
      <c r="AH67" s="731">
        <v>0</v>
      </c>
      <c r="AI67" s="731"/>
      <c r="AJ67" s="731"/>
      <c r="AK67" s="731"/>
      <c r="AL67" s="731"/>
      <c r="AM67" s="728"/>
      <c r="AN67" s="729"/>
      <c r="AO67" s="951">
        <v>154.30936641104071</v>
      </c>
      <c r="AP67" s="732"/>
      <c r="AQ67" s="735">
        <f t="shared" si="13"/>
        <v>289.91786803203593</v>
      </c>
      <c r="AS67" s="28"/>
    </row>
    <row r="68" spans="1:45" s="16" customFormat="1" ht="12.75" customHeight="1">
      <c r="A68" s="910" t="s">
        <v>983</v>
      </c>
      <c r="B68" s="911">
        <v>85</v>
      </c>
      <c r="C68" s="725">
        <f t="shared" si="34"/>
        <v>0</v>
      </c>
      <c r="D68" s="947">
        <v>0</v>
      </c>
      <c r="E68" s="869"/>
      <c r="F68" s="869"/>
      <c r="G68" s="870"/>
      <c r="H68" s="729">
        <f t="shared" si="35"/>
        <v>0</v>
      </c>
      <c r="I68" s="948"/>
      <c r="J68" s="731"/>
      <c r="K68" s="949"/>
      <c r="L68" s="729">
        <f t="shared" si="36"/>
        <v>42.831123161298109</v>
      </c>
      <c r="M68" s="948"/>
      <c r="N68" s="869"/>
      <c r="O68" s="728"/>
      <c r="P68" s="869"/>
      <c r="Q68" s="950">
        <v>21.281328374361724</v>
      </c>
      <c r="R68" s="869"/>
      <c r="S68" s="950">
        <v>3.2197887029108509E-2</v>
      </c>
      <c r="T68" s="950">
        <v>4.5585277188324795</v>
      </c>
      <c r="U68" s="950">
        <v>16.959069181074796</v>
      </c>
      <c r="V68" s="950">
        <v>0</v>
      </c>
      <c r="W68" s="869"/>
      <c r="X68" s="869"/>
      <c r="Y68" s="728"/>
      <c r="Z68" s="731"/>
      <c r="AA68" s="951">
        <v>53.929324235430926</v>
      </c>
      <c r="AB68" s="732">
        <f t="shared" si="37"/>
        <v>1.3804629203709615</v>
      </c>
      <c r="AC68" s="733"/>
      <c r="AD68" s="731"/>
      <c r="AE68" s="731">
        <v>1.3804629203709615</v>
      </c>
      <c r="AF68" s="731"/>
      <c r="AG68" s="731"/>
      <c r="AH68" s="731">
        <v>0</v>
      </c>
      <c r="AI68" s="731"/>
      <c r="AJ68" s="731"/>
      <c r="AK68" s="731"/>
      <c r="AL68" s="731"/>
      <c r="AM68" s="728"/>
      <c r="AN68" s="729"/>
      <c r="AO68" s="951">
        <v>74.178871141573552</v>
      </c>
      <c r="AP68" s="732"/>
      <c r="AQ68" s="735">
        <f t="shared" si="13"/>
        <v>172.31978145867356</v>
      </c>
      <c r="AS68" s="28"/>
    </row>
    <row r="69" spans="1:45" s="16" customFormat="1" ht="12.75" customHeight="1">
      <c r="A69" s="928" t="s">
        <v>984</v>
      </c>
      <c r="B69" s="929" t="s">
        <v>985</v>
      </c>
      <c r="C69" s="891">
        <f t="shared" si="34"/>
        <v>0</v>
      </c>
      <c r="D69" s="952">
        <v>0</v>
      </c>
      <c r="E69" s="875"/>
      <c r="F69" s="875"/>
      <c r="G69" s="876"/>
      <c r="H69" s="893">
        <f t="shared" si="35"/>
        <v>0</v>
      </c>
      <c r="I69" s="953"/>
      <c r="J69" s="786"/>
      <c r="K69" s="954"/>
      <c r="L69" s="893">
        <f t="shared" si="36"/>
        <v>26.293507436687939</v>
      </c>
      <c r="M69" s="953"/>
      <c r="N69" s="875"/>
      <c r="O69" s="787"/>
      <c r="P69" s="875"/>
      <c r="Q69" s="955">
        <v>14.35095473127191</v>
      </c>
      <c r="R69" s="875"/>
      <c r="S69" s="955">
        <v>9.7228102211051784E-2</v>
      </c>
      <c r="T69" s="955">
        <v>2.6199367494357482</v>
      </c>
      <c r="U69" s="955">
        <v>9.2253878537692273</v>
      </c>
      <c r="V69" s="955">
        <v>0</v>
      </c>
      <c r="W69" s="875"/>
      <c r="X69" s="875"/>
      <c r="Y69" s="787"/>
      <c r="Z69" s="786"/>
      <c r="AA69" s="956">
        <v>63.51639267513076</v>
      </c>
      <c r="AB69" s="895">
        <f t="shared" si="37"/>
        <v>1.4673864126888767</v>
      </c>
      <c r="AC69" s="896"/>
      <c r="AD69" s="890"/>
      <c r="AE69" s="890">
        <v>1.4673864126888767</v>
      </c>
      <c r="AF69" s="890"/>
      <c r="AG69" s="890"/>
      <c r="AH69" s="890">
        <v>0</v>
      </c>
      <c r="AI69" s="890"/>
      <c r="AJ69" s="890"/>
      <c r="AK69" s="890"/>
      <c r="AL69" s="890"/>
      <c r="AM69" s="892"/>
      <c r="AN69" s="893"/>
      <c r="AO69" s="956">
        <v>50.538859596996531</v>
      </c>
      <c r="AP69" s="895"/>
      <c r="AQ69" s="897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07"/>
      <c r="C70" s="808">
        <f>SUM(D70:G70)</f>
        <v>0</v>
      </c>
      <c r="D70" s="957">
        <v>0</v>
      </c>
      <c r="E70" s="958"/>
      <c r="F70" s="959"/>
      <c r="G70" s="959"/>
      <c r="H70" s="812">
        <f>SUM(I70:K70)</f>
        <v>0</v>
      </c>
      <c r="I70" s="957"/>
      <c r="J70" s="958"/>
      <c r="K70" s="958"/>
      <c r="L70" s="812">
        <f>SUM(M70:Z70)</f>
        <v>175.46549158593075</v>
      </c>
      <c r="M70" s="958"/>
      <c r="N70" s="958"/>
      <c r="O70" s="958"/>
      <c r="P70" s="958">
        <v>0</v>
      </c>
      <c r="Q70" s="958">
        <v>0</v>
      </c>
      <c r="R70" s="958"/>
      <c r="S70" s="958"/>
      <c r="T70" s="960">
        <v>0</v>
      </c>
      <c r="U70" s="958">
        <v>175.46549158593075</v>
      </c>
      <c r="V70" s="774"/>
      <c r="W70" s="959"/>
      <c r="X70" s="959"/>
      <c r="Y70" s="959"/>
      <c r="Z70" s="958"/>
      <c r="AA70" s="812">
        <v>0</v>
      </c>
      <c r="AB70" s="813">
        <f>SUM(AC70:AM70)</f>
        <v>0</v>
      </c>
      <c r="AC70" s="961"/>
      <c r="AD70" s="958"/>
      <c r="AE70" s="958"/>
      <c r="AF70" s="958"/>
      <c r="AG70" s="958"/>
      <c r="AH70" s="958"/>
      <c r="AI70" s="958"/>
      <c r="AJ70" s="958"/>
      <c r="AK70" s="957"/>
      <c r="AL70" s="959"/>
      <c r="AM70" s="958"/>
      <c r="AN70" s="812"/>
      <c r="AO70" s="812">
        <v>47.988</v>
      </c>
      <c r="AP70" s="813"/>
      <c r="AQ70" s="803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783"/>
      <c r="C71" s="784">
        <f>SUM(D71:G71)</f>
        <v>0</v>
      </c>
      <c r="D71" s="785"/>
      <c r="E71" s="786"/>
      <c r="F71" s="787"/>
      <c r="G71" s="787"/>
      <c r="H71" s="788">
        <f>SUM(I71:K71)</f>
        <v>0</v>
      </c>
      <c r="I71" s="785"/>
      <c r="J71" s="786"/>
      <c r="K71" s="786"/>
      <c r="L71" s="788">
        <f>SUM(M71:Z71)</f>
        <v>27.249865733664667</v>
      </c>
      <c r="M71" s="786"/>
      <c r="N71" s="786"/>
      <c r="O71" s="786"/>
      <c r="P71" s="786"/>
      <c r="Q71" s="786"/>
      <c r="R71" s="786"/>
      <c r="S71" s="786"/>
      <c r="T71" s="786"/>
      <c r="U71" s="899">
        <v>27.249865733664667</v>
      </c>
      <c r="V71" s="786"/>
      <c r="W71" s="787"/>
      <c r="X71" s="787"/>
      <c r="Y71" s="787"/>
      <c r="Z71" s="786"/>
      <c r="AA71" s="788"/>
      <c r="AB71" s="789">
        <f>SUM(AC71:AM71)</f>
        <v>0</v>
      </c>
      <c r="AC71" s="790"/>
      <c r="AD71" s="786"/>
      <c r="AE71" s="786"/>
      <c r="AF71" s="786"/>
      <c r="AG71" s="786"/>
      <c r="AH71" s="786"/>
      <c r="AI71" s="786"/>
      <c r="AJ71" s="786"/>
      <c r="AK71" s="785"/>
      <c r="AL71" s="787"/>
      <c r="AM71" s="786"/>
      <c r="AN71" s="788"/>
      <c r="AO71" s="791"/>
      <c r="AP71" s="789"/>
      <c r="AQ71" s="962">
        <f t="shared" si="13"/>
        <v>27.249865733664667</v>
      </c>
      <c r="AR71" s="3"/>
      <c r="AS71" s="5"/>
    </row>
    <row r="72" spans="1:45" s="6" customFormat="1" ht="12.75" customHeight="1" thickBot="1">
      <c r="A72" s="835" t="s">
        <v>189</v>
      </c>
      <c r="B72" s="836"/>
      <c r="C72" s="837">
        <f t="shared" ref="C72:AP72" si="38">C26-C27-C29</f>
        <v>-2.719924399165734</v>
      </c>
      <c r="D72" s="838">
        <f t="shared" si="38"/>
        <v>0.18184486786384468</v>
      </c>
      <c r="E72" s="839">
        <f t="shared" si="38"/>
        <v>-3.4486883993195647</v>
      </c>
      <c r="F72" s="842">
        <f t="shared" si="38"/>
        <v>0</v>
      </c>
      <c r="G72" s="842">
        <f t="shared" si="38"/>
        <v>0.6924657422902083</v>
      </c>
      <c r="H72" s="840">
        <f t="shared" si="38"/>
        <v>1.9457250152908045</v>
      </c>
      <c r="I72" s="838">
        <f t="shared" si="38"/>
        <v>-0.45741265470912973</v>
      </c>
      <c r="J72" s="839">
        <f t="shared" si="38"/>
        <v>0</v>
      </c>
      <c r="K72" s="839">
        <f t="shared" si="38"/>
        <v>2.4031376700000067</v>
      </c>
      <c r="L72" s="840">
        <f t="shared" si="38"/>
        <v>-0.17452026544560795</v>
      </c>
      <c r="M72" s="839">
        <f t="shared" si="38"/>
        <v>0</v>
      </c>
      <c r="N72" s="839">
        <f t="shared" si="38"/>
        <v>-0.14794174855289199</v>
      </c>
      <c r="O72" s="839">
        <f t="shared" si="38"/>
        <v>-5.2567080980734033</v>
      </c>
      <c r="P72" s="839">
        <f t="shared" si="38"/>
        <v>-22.015945821971172</v>
      </c>
      <c r="Q72" s="839">
        <f t="shared" si="38"/>
        <v>15.370413414720133</v>
      </c>
      <c r="R72" s="839">
        <f t="shared" si="38"/>
        <v>-6.7103906044801533</v>
      </c>
      <c r="S72" s="839">
        <f t="shared" si="38"/>
        <v>8.1718040718781069</v>
      </c>
      <c r="T72" s="839">
        <f t="shared" si="38"/>
        <v>6.5570336698137623</v>
      </c>
      <c r="U72" s="839">
        <f t="shared" si="38"/>
        <v>-4.4746269624060915</v>
      </c>
      <c r="V72" s="839">
        <f t="shared" si="38"/>
        <v>0.82532907951213019</v>
      </c>
      <c r="W72" s="842">
        <f t="shared" si="38"/>
        <v>7.506512734116022</v>
      </c>
      <c r="X72" s="842">
        <f t="shared" si="38"/>
        <v>0</v>
      </c>
      <c r="Y72" s="842">
        <f t="shared" si="38"/>
        <v>0</v>
      </c>
      <c r="Z72" s="839">
        <f t="shared" si="38"/>
        <v>0</v>
      </c>
      <c r="AA72" s="840">
        <f t="shared" si="38"/>
        <v>-40.274710307198575</v>
      </c>
      <c r="AB72" s="841">
        <f t="shared" si="38"/>
        <v>-8.1303135021793764</v>
      </c>
      <c r="AC72" s="963">
        <f t="shared" si="38"/>
        <v>0</v>
      </c>
      <c r="AD72" s="839">
        <f t="shared" si="38"/>
        <v>0</v>
      </c>
      <c r="AE72" s="839">
        <f t="shared" si="38"/>
        <v>-5.8327477785794315</v>
      </c>
      <c r="AF72" s="839">
        <f t="shared" si="38"/>
        <v>0</v>
      </c>
      <c r="AG72" s="839">
        <f t="shared" si="38"/>
        <v>0</v>
      </c>
      <c r="AH72" s="839">
        <f t="shared" si="38"/>
        <v>0</v>
      </c>
      <c r="AI72" s="839">
        <f t="shared" si="38"/>
        <v>-2.9556858672000175</v>
      </c>
      <c r="AJ72" s="839">
        <f t="shared" si="38"/>
        <v>0.65812014360000148</v>
      </c>
      <c r="AK72" s="838">
        <f t="shared" si="38"/>
        <v>0</v>
      </c>
      <c r="AL72" s="842">
        <f t="shared" si="38"/>
        <v>0</v>
      </c>
      <c r="AM72" s="839">
        <f t="shared" si="38"/>
        <v>0</v>
      </c>
      <c r="AN72" s="840">
        <f t="shared" si="38"/>
        <v>0</v>
      </c>
      <c r="AO72" s="840">
        <f t="shared" si="38"/>
        <v>-36.15143685982639</v>
      </c>
      <c r="AP72" s="841">
        <f t="shared" si="38"/>
        <v>0</v>
      </c>
      <c r="AQ72" s="843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22" t="s">
        <v>986</v>
      </c>
      <c r="B74" s="800"/>
      <c r="C74" s="800"/>
      <c r="D74" s="800"/>
      <c r="E74" s="800"/>
      <c r="F74" s="800"/>
      <c r="G74" s="800"/>
      <c r="H74" s="800"/>
      <c r="I74" s="800"/>
      <c r="J74" s="800"/>
      <c r="K74" s="800"/>
      <c r="L74" s="13"/>
      <c r="M74" s="800"/>
      <c r="N74" s="800"/>
      <c r="Q74" s="800"/>
      <c r="R74" s="800"/>
      <c r="S74" s="800"/>
      <c r="T74" s="800"/>
      <c r="U74" s="800"/>
      <c r="V74" s="800"/>
      <c r="W74" s="793"/>
      <c r="Y74" s="800"/>
      <c r="Z74" s="800"/>
      <c r="AA74" s="800"/>
      <c r="AB74" s="800"/>
      <c r="AC74" s="800"/>
      <c r="AD74" s="800"/>
      <c r="AE74" s="800"/>
      <c r="AF74" s="800"/>
      <c r="AG74" s="800"/>
      <c r="AH74" s="800"/>
      <c r="AI74" s="800"/>
      <c r="AJ74" s="800"/>
      <c r="AK74" s="800"/>
      <c r="AL74" s="800"/>
      <c r="AM74" s="800"/>
      <c r="AN74" s="800"/>
      <c r="AO74" s="800"/>
      <c r="AP74" s="800"/>
      <c r="AQ74" s="800"/>
      <c r="AS74" s="5"/>
    </row>
    <row r="75" spans="1:45" ht="12.75" customHeight="1">
      <c r="A75" s="964" t="s">
        <v>987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965" t="s">
        <v>190</v>
      </c>
      <c r="B76" s="966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967" t="s">
        <v>191</v>
      </c>
      <c r="B77" s="96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96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968" t="s">
        <v>193</v>
      </c>
      <c r="B79" s="15"/>
      <c r="C79" s="15"/>
      <c r="D79" s="15"/>
      <c r="E79" s="969"/>
      <c r="F79" s="970"/>
      <c r="G79" s="970"/>
      <c r="H79" s="971"/>
      <c r="I79" s="970"/>
      <c r="J79" s="970"/>
      <c r="K79" s="970"/>
      <c r="L79" s="971"/>
      <c r="M79" s="970"/>
      <c r="N79" s="970"/>
      <c r="O79" s="970"/>
      <c r="P79" s="970"/>
      <c r="Q79" s="970"/>
      <c r="R79" s="970"/>
      <c r="S79" s="972"/>
      <c r="T79" s="548"/>
      <c r="U79" s="972"/>
      <c r="V79" s="972"/>
      <c r="W79" s="970"/>
      <c r="X79" s="970"/>
      <c r="Y79" s="970"/>
      <c r="Z79" s="970"/>
      <c r="AA79" s="971"/>
      <c r="AB79" s="973"/>
      <c r="AC79" s="970"/>
      <c r="AD79" s="970"/>
      <c r="AE79" s="970"/>
      <c r="AF79" s="970"/>
      <c r="AG79" s="970"/>
      <c r="AH79" s="970"/>
      <c r="AI79" s="970"/>
      <c r="AJ79" s="970"/>
      <c r="AK79" s="970"/>
      <c r="AL79" s="970"/>
      <c r="AM79" s="970"/>
      <c r="AN79" s="970"/>
      <c r="AO79" s="971"/>
      <c r="AP79" s="973"/>
      <c r="AQ79" s="970"/>
    </row>
    <row r="80" spans="1:45" ht="12.75" customHeight="1">
      <c r="A80" s="968" t="s">
        <v>194</v>
      </c>
      <c r="B80" s="15"/>
      <c r="C80" s="15"/>
      <c r="D80" s="15"/>
      <c r="E80" s="969"/>
      <c r="F80" s="970"/>
      <c r="G80" s="970"/>
      <c r="H80" s="971"/>
      <c r="I80" s="970"/>
      <c r="J80" s="970"/>
      <c r="K80" s="970"/>
      <c r="L80" s="971"/>
      <c r="M80" s="970"/>
      <c r="N80" s="970"/>
      <c r="O80" s="970"/>
      <c r="P80" s="970"/>
      <c r="Q80" s="970"/>
      <c r="R80" s="970"/>
      <c r="S80" s="972"/>
      <c r="T80" s="548"/>
      <c r="U80" s="972"/>
      <c r="V80" s="972"/>
      <c r="W80" s="970"/>
      <c r="X80" s="970"/>
      <c r="Y80" s="970"/>
      <c r="Z80" s="970"/>
      <c r="AA80" s="971"/>
      <c r="AB80" s="973"/>
      <c r="AC80" s="970"/>
      <c r="AD80" s="970"/>
      <c r="AE80" s="970"/>
      <c r="AF80" s="970"/>
      <c r="AG80" s="970"/>
      <c r="AH80" s="970"/>
      <c r="AI80" s="970"/>
      <c r="AJ80" s="970"/>
      <c r="AK80" s="970"/>
      <c r="AL80" s="970"/>
      <c r="AM80" s="970"/>
      <c r="AN80" s="970"/>
      <c r="AO80" s="971"/>
      <c r="AP80" s="973"/>
      <c r="AQ80" s="970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90" zoomScaleNormal="90" workbookViewId="0">
      <selection activeCell="L4" sqref="L4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105" t="s">
        <v>806</v>
      </c>
      <c r="G1" s="1106"/>
      <c r="H1" s="603" t="s">
        <v>815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112" t="s">
        <v>790</v>
      </c>
      <c r="G2" s="1113"/>
      <c r="H2" s="604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114" t="s">
        <v>540</v>
      </c>
      <c r="G3" s="1115"/>
      <c r="H3" s="568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116" t="s">
        <v>213</v>
      </c>
      <c r="G4" s="1117"/>
      <c r="H4" s="605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18" t="s">
        <v>548</v>
      </c>
      <c r="G5" s="1119"/>
      <c r="H5" s="60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 t="s">
        <v>1014</v>
      </c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 t="s">
        <v>1015</v>
      </c>
      <c r="AO6" s="81">
        <v>0.33</v>
      </c>
      <c r="AP6" s="81"/>
      <c r="AQ6" s="81" t="s">
        <v>693</v>
      </c>
      <c r="AR6" s="81">
        <v>2.0499999999999998</v>
      </c>
      <c r="AS6" s="81"/>
    </row>
    <row r="7" spans="1:45" ht="13.5" customHeight="1" thickBot="1">
      <c r="A7" s="299" t="s">
        <v>202</v>
      </c>
      <c r="B7" s="300"/>
      <c r="C7" s="301"/>
      <c r="D7" s="64"/>
      <c r="E7" s="536"/>
      <c r="F7" s="531" t="s">
        <v>223</v>
      </c>
      <c r="G7" s="532"/>
      <c r="H7" s="533"/>
      <c r="I7" s="1111" t="s">
        <v>224</v>
      </c>
      <c r="J7" s="1109"/>
      <c r="K7" s="1110"/>
      <c r="L7" s="1111" t="s">
        <v>225</v>
      </c>
      <c r="M7" s="1109"/>
      <c r="N7" s="1110"/>
      <c r="O7" s="1111" t="s">
        <v>226</v>
      </c>
      <c r="P7" s="1109"/>
      <c r="Q7" s="1109"/>
      <c r="R7" s="1107" t="s">
        <v>227</v>
      </c>
      <c r="S7" s="1109" t="s">
        <v>805</v>
      </c>
      <c r="T7" s="1109"/>
      <c r="U7" s="1109"/>
      <c r="V7" s="1109"/>
      <c r="W7" s="1109"/>
      <c r="X7" s="1110"/>
      <c r="Y7" s="1101" t="s">
        <v>873</v>
      </c>
      <c r="Z7" s="1101" t="s">
        <v>550</v>
      </c>
      <c r="AA7" s="1103" t="s">
        <v>938</v>
      </c>
      <c r="AB7" s="81"/>
      <c r="AC7" s="81"/>
      <c r="AD7" s="1101" t="s">
        <v>1011</v>
      </c>
      <c r="AE7" s="1103" t="s">
        <v>1012</v>
      </c>
      <c r="AF7" s="81"/>
      <c r="AG7" s="81"/>
      <c r="AH7" s="81"/>
      <c r="AI7" s="81" t="s">
        <v>879</v>
      </c>
      <c r="AK7" s="81"/>
      <c r="AL7" s="81"/>
      <c r="AM7" s="81"/>
      <c r="AN7" s="81" t="s">
        <v>1016</v>
      </c>
      <c r="AO7" s="81">
        <v>1.75</v>
      </c>
      <c r="AP7" s="81"/>
      <c r="AQ7" s="81" t="s">
        <v>1019</v>
      </c>
      <c r="AR7" s="81">
        <v>0.67</v>
      </c>
      <c r="AS7" s="81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0"/>
      <c r="F8" s="584" t="s">
        <v>46</v>
      </c>
      <c r="G8" s="585" t="s">
        <v>48</v>
      </c>
      <c r="H8" s="586" t="s">
        <v>50</v>
      </c>
      <c r="I8" s="502" t="s">
        <v>46</v>
      </c>
      <c r="J8" s="530" t="s">
        <v>48</v>
      </c>
      <c r="K8" s="484" t="s">
        <v>50</v>
      </c>
      <c r="L8" s="583" t="s">
        <v>46</v>
      </c>
      <c r="M8" s="530" t="s">
        <v>48</v>
      </c>
      <c r="N8" s="484" t="s">
        <v>50</v>
      </c>
      <c r="O8" s="502" t="s">
        <v>46</v>
      </c>
      <c r="P8" s="530" t="s">
        <v>48</v>
      </c>
      <c r="Q8" s="484" t="s">
        <v>50</v>
      </c>
      <c r="R8" s="1108"/>
      <c r="S8" s="579" t="s">
        <v>228</v>
      </c>
      <c r="T8" s="579" t="s">
        <v>229</v>
      </c>
      <c r="U8" s="579" t="s">
        <v>230</v>
      </c>
      <c r="V8" s="579" t="s">
        <v>231</v>
      </c>
      <c r="W8" s="579" t="s">
        <v>234</v>
      </c>
      <c r="X8" s="580" t="s">
        <v>232</v>
      </c>
      <c r="Y8" s="1102"/>
      <c r="Z8" s="1102"/>
      <c r="AA8" s="1104" t="s">
        <v>814</v>
      </c>
      <c r="AD8" s="1102"/>
      <c r="AE8" s="1104" t="s">
        <v>814</v>
      </c>
      <c r="AI8" s="1143" t="s">
        <v>1020</v>
      </c>
      <c r="AJ8" s="1142">
        <v>1.1516522859674401</v>
      </c>
      <c r="AN8" s="81" t="s">
        <v>1017</v>
      </c>
      <c r="AO8" s="81">
        <v>2.73</v>
      </c>
      <c r="AQ8" s="81" t="s">
        <v>942</v>
      </c>
      <c r="AR8" s="81">
        <v>0.04</v>
      </c>
    </row>
    <row r="9" spans="1:45" s="81" customFormat="1" ht="12" customHeight="1">
      <c r="A9" s="503" t="s">
        <v>790</v>
      </c>
      <c r="B9" s="504" t="s">
        <v>631</v>
      </c>
      <c r="C9" s="504">
        <f>SUM('EB2018'!C56)*RSD_Balance!B4</f>
        <v>10.270341048136247</v>
      </c>
      <c r="D9" s="64"/>
      <c r="E9" s="570" t="s">
        <v>790</v>
      </c>
      <c r="F9" s="587">
        <f>'SHWLP-Apt'!$AC$7+'SHWLP-Apt'!AC20</f>
        <v>0.16544583186899126</v>
      </c>
      <c r="G9" s="581">
        <f>'SHWLP-Att'!$AC$7+'SHWLP-Att'!$AC$20</f>
        <v>5.0532253541375196</v>
      </c>
      <c r="H9" s="588">
        <f>'SHWLP-Det'!$AC$7+'SHWLP-Det'!$AC$20</f>
        <v>4.441302847516865</v>
      </c>
      <c r="I9" s="587">
        <f>'SHWLP-Apt'!$AC$33+'SHWLP-Apt'!$AC$46</f>
        <v>7.0051234757231694E-3</v>
      </c>
      <c r="J9" s="581">
        <f>'SHWLP-Att'!$AC$33+'SHWLP-Att'!$AC$46</f>
        <v>0.4110810304299109</v>
      </c>
      <c r="K9" s="588">
        <f>'SHWLP-Det'!$AC$33+'SHWLP-Det'!$AC$46</f>
        <v>0.19272609338861538</v>
      </c>
      <c r="L9" s="591"/>
      <c r="M9" s="592"/>
      <c r="N9" s="593"/>
      <c r="O9" s="591"/>
      <c r="P9" s="592"/>
      <c r="Q9" s="593"/>
      <c r="R9" s="594"/>
      <c r="S9" s="591"/>
      <c r="T9" s="592"/>
      <c r="U9" s="592"/>
      <c r="V9" s="592"/>
      <c r="W9" s="592"/>
      <c r="X9" s="593"/>
      <c r="Y9" s="575">
        <f>SUM(F9:X9)</f>
        <v>10.270786280817624</v>
      </c>
      <c r="Z9" s="534">
        <f>C9</f>
        <v>10.270341048136247</v>
      </c>
      <c r="AA9" s="428">
        <f>ABS(Z9-Y9)/Z9</f>
        <v>4.3351304429963564E-5</v>
      </c>
      <c r="AD9" s="81">
        <f>AJ9+AJ20</f>
        <v>10.269075645345431</v>
      </c>
      <c r="AE9" s="428">
        <f>ABS(AD9-Y9)/AD9</f>
        <v>1.6658125144579621E-4</v>
      </c>
      <c r="AI9" s="1143" t="s">
        <v>1022</v>
      </c>
      <c r="AJ9" s="1142">
        <v>9.6599740335233797</v>
      </c>
      <c r="AN9" s="81" t="s">
        <v>1018</v>
      </c>
    </row>
    <row r="10" spans="1:45" s="81" customFormat="1" ht="12" customHeight="1">
      <c r="A10" s="306" t="s">
        <v>540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1" t="s">
        <v>540</v>
      </c>
      <c r="F10" s="589">
        <f>'SHWLP-Apt'!$AC$18+'SHWLP-Apt'!$AC$21</f>
        <v>6.2811496129074898E-2</v>
      </c>
      <c r="G10" s="582">
        <f>'SHWLP-Att'!$AC$18+'SHWLP-Att'!$AC$21</f>
        <v>1.9799670923286381</v>
      </c>
      <c r="H10" s="590">
        <f>'SHWLP-Det'!$AC$18+'SHWLP-Det'!$AC$21</f>
        <v>5.3541915074111817</v>
      </c>
      <c r="I10" s="589">
        <f>'SHWLP-Apt'!$AC$44+'SHWLP-Apt'!$AC$47</f>
        <v>6.887642101817814E-3</v>
      </c>
      <c r="J10" s="582">
        <f>'SHWLP-Att'!$AC$44+'SHWLP-Att'!$AC$47</f>
        <v>0.38603250857605881</v>
      </c>
      <c r="K10" s="590">
        <f>'SHWLP-Det'!$AC$44+'SHWLP-Det'!$AC$47</f>
        <v>0.41240503232004544</v>
      </c>
      <c r="L10" s="589"/>
      <c r="M10" s="582"/>
      <c r="N10" s="590"/>
      <c r="O10" s="589"/>
      <c r="P10" s="582"/>
      <c r="Q10" s="590"/>
      <c r="R10" s="567"/>
      <c r="S10" s="596"/>
      <c r="T10" s="582"/>
      <c r="U10" s="582"/>
      <c r="V10" s="582"/>
      <c r="W10" s="582"/>
      <c r="X10" s="590"/>
      <c r="Y10" s="576">
        <f>SUM(F10:X10)</f>
        <v>8.2022952788668171</v>
      </c>
      <c r="Z10" s="535">
        <f t="shared" ref="Z10:Z27" si="0">C10</f>
        <v>8.22868674342444</v>
      </c>
      <c r="AA10" s="428">
        <f>ABS(Z10-Y10)/Z10</f>
        <v>3.2072510937073088E-3</v>
      </c>
      <c r="AD10" s="81">
        <f>AJ14+AJ27</f>
        <v>8.1954076367650153</v>
      </c>
      <c r="AE10" s="428">
        <f t="shared" ref="AE9:AE10" si="1">ABS(AD10-Y10)/AD10</f>
        <v>8.404270302435603E-4</v>
      </c>
      <c r="AI10" s="1143" t="s">
        <v>457</v>
      </c>
      <c r="AJ10" s="1142">
        <v>4.4337733997372402</v>
      </c>
      <c r="AN10" s="81" t="s">
        <v>1015</v>
      </c>
      <c r="AO10" s="81">
        <v>7.0000000000000007E-2</v>
      </c>
    </row>
    <row r="11" spans="1:45" s="81" customFormat="1" ht="12" customHeight="1">
      <c r="A11" s="305" t="s">
        <v>942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0" t="s">
        <v>205</v>
      </c>
      <c r="F11" s="587">
        <f>'SHWLP-Apt'!$AC$10</f>
        <v>8.3646700905797663E-2</v>
      </c>
      <c r="G11" s="581">
        <f>'SHWLP-Att'!$AC$10</f>
        <v>0.32798315311906001</v>
      </c>
      <c r="H11" s="588">
        <f>'SHWLP-Det'!$AC$10</f>
        <v>1.2958570775015474</v>
      </c>
      <c r="I11" s="587">
        <f>'SHWLP-Apt'!$AC$36</f>
        <v>4.1520615164251887E-2</v>
      </c>
      <c r="J11" s="581">
        <f>'SHWLP-Att'!$AC$36</f>
        <v>0.14970582220157677</v>
      </c>
      <c r="K11" s="588">
        <f>'SHWLP-Det'!$AC$36</f>
        <v>0.31593985850262613</v>
      </c>
      <c r="L11" s="587"/>
      <c r="M11" s="581"/>
      <c r="N11" s="588"/>
      <c r="O11" s="587"/>
      <c r="P11" s="581"/>
      <c r="Q11" s="588"/>
      <c r="R11" s="595">
        <v>3.9492406345735545E-2</v>
      </c>
      <c r="S11" s="587"/>
      <c r="T11" s="581"/>
      <c r="U11" s="581"/>
      <c r="V11" s="581"/>
      <c r="W11" s="581"/>
      <c r="X11" s="588"/>
      <c r="Y11" s="575">
        <f t="shared" ref="Y11:Y25" si="2">SUM(F11:X11)</f>
        <v>2.2541456337405954</v>
      </c>
      <c r="Z11" s="534">
        <f t="shared" si="0"/>
        <v>2.2542368842613176</v>
      </c>
      <c r="AA11" s="428">
        <f>ABS(Z11-Y11)/Z11</f>
        <v>4.0479561557760514E-5</v>
      </c>
      <c r="AD11" s="81">
        <f>AJ13+AJ26+AR8</f>
        <v>2.1294859113248128</v>
      </c>
      <c r="AE11" s="428">
        <f>ABS(AD11-Y11)/AD11</f>
        <v>5.8539820222726101E-2</v>
      </c>
      <c r="AI11" s="1143" t="s">
        <v>1024</v>
      </c>
      <c r="AJ11" s="1142">
        <v>16.539193232500899</v>
      </c>
      <c r="AN11" s="81" t="s">
        <v>1016</v>
      </c>
      <c r="AO11" s="81">
        <v>0.49</v>
      </c>
    </row>
    <row r="12" spans="1:45" s="81" customFormat="1" ht="12" customHeight="1">
      <c r="A12" s="306" t="s">
        <v>941</v>
      </c>
      <c r="B12" s="313" t="str">
        <f>'EB2018'!P1</f>
        <v xml:space="preserve"> Gasoline</v>
      </c>
      <c r="C12" s="313">
        <f>'EB2018'!P56*B4</f>
        <v>0</v>
      </c>
      <c r="D12" s="64"/>
      <c r="E12" s="572" t="s">
        <v>206</v>
      </c>
      <c r="F12" s="589"/>
      <c r="G12" s="582"/>
      <c r="H12" s="590"/>
      <c r="I12" s="589"/>
      <c r="J12" s="582"/>
      <c r="K12" s="590"/>
      <c r="L12" s="589"/>
      <c r="M12" s="582"/>
      <c r="N12" s="590"/>
      <c r="O12" s="589"/>
      <c r="P12" s="582"/>
      <c r="Q12" s="590"/>
      <c r="R12" s="567"/>
      <c r="S12" s="596"/>
      <c r="T12" s="582"/>
      <c r="U12" s="582"/>
      <c r="V12" s="582"/>
      <c r="W12" s="582"/>
      <c r="X12" s="590"/>
      <c r="Y12" s="576">
        <f t="shared" si="2"/>
        <v>0</v>
      </c>
      <c r="Z12" s="535">
        <f t="shared" si="0"/>
        <v>0</v>
      </c>
      <c r="AA12" s="428"/>
      <c r="AD12" s="55"/>
      <c r="AE12" s="428"/>
      <c r="AI12" s="1143" t="s">
        <v>1025</v>
      </c>
      <c r="AJ12" s="1142">
        <v>33.821000958649797</v>
      </c>
      <c r="AN12" s="81" t="s">
        <v>1017</v>
      </c>
      <c r="AO12" s="81">
        <v>0.56999999999999995</v>
      </c>
    </row>
    <row r="13" spans="1:45" s="81" customFormat="1" ht="12" customHeight="1">
      <c r="A13" s="305" t="s">
        <v>943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0" t="s">
        <v>207</v>
      </c>
      <c r="F13" s="587">
        <f>'SHWLP-Apt'!$AC$14</f>
        <v>0.27753795733809883</v>
      </c>
      <c r="G13" s="581">
        <f>'SHWLP-Att'!$AC$14</f>
        <v>7.9486580069891355</v>
      </c>
      <c r="H13" s="588">
        <f>'SHWLP-Det'!$AC$14</f>
        <v>28.537520952350732</v>
      </c>
      <c r="I13" s="587">
        <f>'SHWLP-Apt'!$AC$40</f>
        <v>7.2978353960760328E-2</v>
      </c>
      <c r="J13" s="581">
        <f>'SHWLP-Att'!$AC$40</f>
        <v>3.0651314405454286</v>
      </c>
      <c r="K13" s="588">
        <f>'SHWLP-Det'!$AC$40</f>
        <v>8.2893668982745474</v>
      </c>
      <c r="L13" s="587"/>
      <c r="M13" s="581"/>
      <c r="N13" s="588"/>
      <c r="O13" s="587"/>
      <c r="P13" s="581"/>
      <c r="Q13" s="588"/>
      <c r="R13" s="595"/>
      <c r="S13" s="587"/>
      <c r="T13" s="581"/>
      <c r="U13" s="581"/>
      <c r="V13" s="581"/>
      <c r="W13" s="581"/>
      <c r="X13" s="588"/>
      <c r="Y13" s="577">
        <f t="shared" si="2"/>
        <v>48.191193609458708</v>
      </c>
      <c r="Z13" s="565">
        <f t="shared" si="0"/>
        <v>36.148841345600246</v>
      </c>
      <c r="AA13" s="428">
        <f>ABS(Z13+Z14+Z16-Y13)/(Z13+Z14+Z16)</f>
        <v>3.0673184078375199E-5</v>
      </c>
      <c r="AD13" s="81">
        <f>AJ12+AJ25</f>
        <v>43.727300517765926</v>
      </c>
      <c r="AE13" s="428">
        <f>ABS(AD13-Y13)/AD13</f>
        <v>0.10208480831967093</v>
      </c>
      <c r="AI13" s="1143" t="s">
        <v>1026</v>
      </c>
      <c r="AJ13" s="1142">
        <v>1.6238402306206099</v>
      </c>
    </row>
    <row r="14" spans="1:45" s="81" customFormat="1" ht="12" customHeight="1">
      <c r="A14" s="306" t="s">
        <v>944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72" t="s">
        <v>208</v>
      </c>
      <c r="F14" s="589"/>
      <c r="G14" s="582"/>
      <c r="H14" s="590"/>
      <c r="I14" s="589"/>
      <c r="J14" s="582"/>
      <c r="K14" s="590"/>
      <c r="L14" s="589"/>
      <c r="M14" s="582"/>
      <c r="N14" s="590"/>
      <c r="O14" s="589"/>
      <c r="P14" s="582"/>
      <c r="Q14" s="590"/>
      <c r="R14" s="567"/>
      <c r="S14" s="596"/>
      <c r="T14" s="582"/>
      <c r="U14" s="582"/>
      <c r="V14" s="582"/>
      <c r="W14" s="582"/>
      <c r="X14" s="590"/>
      <c r="Y14" s="578">
        <f t="shared" si="2"/>
        <v>0</v>
      </c>
      <c r="Z14" s="566">
        <f t="shared" si="0"/>
        <v>11.893905446769136</v>
      </c>
      <c r="AA14" s="428">
        <f>ABS(Z13+Z14+Z16-Y13)/(Z13+Z14+Z16)</f>
        <v>3.0673184078375199E-5</v>
      </c>
      <c r="AI14" s="1143" t="s">
        <v>458</v>
      </c>
      <c r="AJ14" s="1142">
        <v>7.3969700958689097</v>
      </c>
    </row>
    <row r="15" spans="1:45" s="81" customFormat="1" ht="12" customHeight="1">
      <c r="A15" s="305" t="s">
        <v>945</v>
      </c>
      <c r="B15" s="312" t="str">
        <f>'EB2018'!S1</f>
        <v xml:space="preserve"> Fueloil</v>
      </c>
      <c r="C15" s="312">
        <f>'EB2018'!S56*RSD_Balance!B4</f>
        <v>0</v>
      </c>
      <c r="D15" s="64"/>
      <c r="E15" s="573" t="s">
        <v>209</v>
      </c>
      <c r="F15" s="587"/>
      <c r="G15" s="581"/>
      <c r="H15" s="588"/>
      <c r="I15" s="587"/>
      <c r="J15" s="581"/>
      <c r="K15" s="588"/>
      <c r="L15" s="587"/>
      <c r="M15" s="581"/>
      <c r="N15" s="588"/>
      <c r="O15" s="587"/>
      <c r="P15" s="581"/>
      <c r="Q15" s="588"/>
      <c r="R15" s="595"/>
      <c r="S15" s="587"/>
      <c r="T15" s="581"/>
      <c r="U15" s="581"/>
      <c r="V15" s="581"/>
      <c r="W15" s="581"/>
      <c r="X15" s="588"/>
      <c r="Y15" s="577">
        <f t="shared" si="2"/>
        <v>0</v>
      </c>
      <c r="Z15" s="566">
        <f t="shared" si="0"/>
        <v>0</v>
      </c>
      <c r="AA15" s="428">
        <f>ABS(Z13+Z14+Z16-Y13)/(Z13+Z14+Z16)</f>
        <v>3.0673184078375199E-5</v>
      </c>
      <c r="AI15" s="1143" t="s">
        <v>1028</v>
      </c>
      <c r="AJ15" s="1142">
        <v>1.1222131821933099</v>
      </c>
      <c r="AQ15" s="81" t="s">
        <v>71</v>
      </c>
      <c r="AR15" s="81">
        <v>1.71</v>
      </c>
    </row>
    <row r="16" spans="1:45" s="81" customFormat="1" ht="12" customHeight="1">
      <c r="A16" s="306" t="s">
        <v>946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72" t="s">
        <v>210</v>
      </c>
      <c r="F16" s="589"/>
      <c r="G16" s="582"/>
      <c r="H16" s="590"/>
      <c r="I16" s="589"/>
      <c r="J16" s="582"/>
      <c r="K16" s="590"/>
      <c r="L16" s="589"/>
      <c r="M16" s="582"/>
      <c r="N16" s="590"/>
      <c r="O16" s="589"/>
      <c r="P16" s="582"/>
      <c r="Q16" s="590"/>
      <c r="R16" s="567"/>
      <c r="S16" s="596"/>
      <c r="T16" s="582"/>
      <c r="U16" s="582"/>
      <c r="V16" s="582"/>
      <c r="W16" s="582"/>
      <c r="X16" s="590"/>
      <c r="Y16" s="578">
        <f t="shared" si="2"/>
        <v>0</v>
      </c>
      <c r="Z16" s="566">
        <f t="shared" si="0"/>
        <v>0.14696868507580046</v>
      </c>
      <c r="AA16" s="428">
        <f>ABS(Z13+Z14+Z16-Y13)/(Z13+Z14+Z16)</f>
        <v>3.0673184078375199E-5</v>
      </c>
      <c r="AQ16" s="81" t="s">
        <v>886</v>
      </c>
      <c r="AR16" s="81">
        <v>1.1000000000000001</v>
      </c>
    </row>
    <row r="17" spans="1:45" s="81" customFormat="1" ht="12" customHeight="1">
      <c r="A17" s="305" t="s">
        <v>947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0" t="s">
        <v>211</v>
      </c>
      <c r="F17" s="587">
        <f>'SHWLP-Apt'!$AC$16</f>
        <v>1.2330602547738085</v>
      </c>
      <c r="G17" s="581">
        <f>'SHWLP-Att'!$AC$16</f>
        <v>11.252890681411458</v>
      </c>
      <c r="H17" s="588">
        <f>'SHWLP-Det'!$AC$16</f>
        <v>5.0887959066492119</v>
      </c>
      <c r="I17" s="587">
        <f>'SHWLP-Apt'!$AC$42</f>
        <v>0.73352387446611567</v>
      </c>
      <c r="J17" s="581">
        <f>'SHWLP-Att'!$AC$42</f>
        <v>4.6877267184596745</v>
      </c>
      <c r="K17" s="588">
        <f>'SHWLP-Det'!$AC$42</f>
        <v>1.6258142323829905</v>
      </c>
      <c r="L17" s="587"/>
      <c r="M17" s="581"/>
      <c r="N17" s="588"/>
      <c r="O17" s="587"/>
      <c r="P17" s="581"/>
      <c r="Q17" s="588"/>
      <c r="R17" s="595">
        <v>0.66992893469234771</v>
      </c>
      <c r="S17" s="587"/>
      <c r="T17" s="581"/>
      <c r="U17" s="581"/>
      <c r="V17" s="581"/>
      <c r="W17" s="581"/>
      <c r="X17" s="588"/>
      <c r="Y17" s="575">
        <f t="shared" si="2"/>
        <v>25.291740602835606</v>
      </c>
      <c r="Z17" s="534">
        <f t="shared" si="0"/>
        <v>25.292197479166735</v>
      </c>
      <c r="AA17" s="428">
        <f>ABS(Z17-Y17)/Z17</f>
        <v>1.8063923923758402E-5</v>
      </c>
      <c r="AD17" s="81">
        <f>AJ11+AJ23+AR7</f>
        <v>23.52273418334358</v>
      </c>
      <c r="AE17" s="428">
        <f t="shared" ref="AE17:AE27" si="3">ABS(AD17-Y17)/AD17</f>
        <v>7.5204115546425615E-2</v>
      </c>
      <c r="AI17" s="81" t="s">
        <v>881</v>
      </c>
      <c r="AQ17" s="81" t="s">
        <v>887</v>
      </c>
      <c r="AR17" s="81">
        <v>1.19</v>
      </c>
    </row>
    <row r="18" spans="1:45" s="81" customFormat="1" ht="12" customHeight="1">
      <c r="A18" s="306" t="s">
        <v>948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74" t="s">
        <v>212</v>
      </c>
      <c r="F18" s="589"/>
      <c r="G18" s="582"/>
      <c r="H18" s="590"/>
      <c r="I18" s="608">
        <f>($C$18*0.05)</f>
        <v>2.8008835678000416E-2</v>
      </c>
      <c r="J18" s="609">
        <f>($C$18*0.475)</f>
        <v>0.26608393894100396</v>
      </c>
      <c r="K18" s="610">
        <f>($C$18*0.475)</f>
        <v>0.26608393894100396</v>
      </c>
      <c r="L18" s="589"/>
      <c r="M18" s="582"/>
      <c r="N18" s="590"/>
      <c r="O18" s="589"/>
      <c r="P18" s="582"/>
      <c r="Q18" s="590"/>
      <c r="R18" s="567"/>
      <c r="S18" s="596"/>
      <c r="T18" s="582"/>
      <c r="U18" s="582"/>
      <c r="V18" s="582"/>
      <c r="W18" s="582"/>
      <c r="X18" s="590"/>
      <c r="Y18" s="576">
        <f t="shared" si="2"/>
        <v>0.56017671356000842</v>
      </c>
      <c r="Z18" s="535">
        <f t="shared" si="0"/>
        <v>0.56017671356000831</v>
      </c>
      <c r="AA18" s="428">
        <f>ABS(Z18-Y18)/Z18</f>
        <v>1.9819157022246073E-16</v>
      </c>
      <c r="AD18" s="81">
        <f>AJ28</f>
        <v>0.56017671356000898</v>
      </c>
      <c r="AE18" s="428">
        <f t="shared" si="3"/>
        <v>9.9095785111230238E-16</v>
      </c>
      <c r="AI18" s="1145" t="s">
        <v>1013</v>
      </c>
      <c r="AJ18" s="1144">
        <v>1.0513799860672901</v>
      </c>
      <c r="AQ18" s="81" t="s">
        <v>888</v>
      </c>
      <c r="AR18" s="81">
        <v>10.84</v>
      </c>
    </row>
    <row r="19" spans="1:45" s="81" customFormat="1" ht="12" customHeight="1">
      <c r="A19" s="305" t="s">
        <v>949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0" t="s">
        <v>213</v>
      </c>
      <c r="F19" s="587">
        <f>'SHWLP-Apt'!$AC$22+'SHWLP-Apt'!$AC$23</f>
        <v>1.2337526201974791E-2</v>
      </c>
      <c r="G19" s="581">
        <f>'SHWLP-Att'!$AC$22+'SHWLP-Att'!$AC$23</f>
        <v>0.2523797052534526</v>
      </c>
      <c r="H19" s="588">
        <f>'SHWLP-Det'!$AC$22+'SHWLP-Det'!$AC$23</f>
        <v>0.86485444630425223</v>
      </c>
      <c r="I19" s="587">
        <f>'SHWLP-Apt'!$AC$49+'SHWLP-Apt'!$AC$48</f>
        <v>4.416887565271861E-3</v>
      </c>
      <c r="J19" s="581">
        <f>'SHWLP-Att'!$AC$49+'SHWLP-Att'!$AC$48</f>
        <v>4.409576410996377E-2</v>
      </c>
      <c r="K19" s="588">
        <f>'SHWLP-Det'!$AC$49+'SHWLP-Det'!$AC$48</f>
        <v>0.10265054358596062</v>
      </c>
      <c r="L19" s="587"/>
      <c r="M19" s="581"/>
      <c r="N19" s="588"/>
      <c r="O19" s="587"/>
      <c r="P19" s="581"/>
      <c r="Q19" s="588"/>
      <c r="R19" s="595"/>
      <c r="S19" s="587"/>
      <c r="T19" s="581"/>
      <c r="U19" s="581"/>
      <c r="V19" s="581"/>
      <c r="W19" s="581"/>
      <c r="X19" s="588"/>
      <c r="Y19" s="575">
        <f>SUM(F19:X19)</f>
        <v>1.2807348730208759</v>
      </c>
      <c r="Z19" s="534">
        <f t="shared" si="0"/>
        <v>1.2806945652086403</v>
      </c>
      <c r="AA19" s="428">
        <f>ABS(Z19-Y19)/Z19</f>
        <v>3.1473399927289963E-5</v>
      </c>
      <c r="AD19" s="81">
        <f>AJ29+AJ15</f>
        <v>1.2689594898892349</v>
      </c>
      <c r="AE19" s="428">
        <f t="shared" si="3"/>
        <v>9.2795579571013729E-3</v>
      </c>
      <c r="AI19" s="1145" t="s">
        <v>1021</v>
      </c>
      <c r="AJ19" s="1144">
        <v>7.8153182244299698E-5</v>
      </c>
      <c r="AQ19" s="81" t="s">
        <v>884</v>
      </c>
      <c r="AR19" s="81">
        <v>1.41</v>
      </c>
    </row>
    <row r="20" spans="1:45" s="81" customFormat="1" ht="12" customHeight="1">
      <c r="A20" s="306" t="s">
        <v>950</v>
      </c>
      <c r="B20" s="313" t="str">
        <f>'EB2018'!AH1</f>
        <v xml:space="preserve"> Biogas</v>
      </c>
      <c r="C20" s="313">
        <f>'EB2018'!AH56*RSD_Balance!B4</f>
        <v>0</v>
      </c>
      <c r="D20" s="64"/>
      <c r="E20" s="572" t="s">
        <v>214</v>
      </c>
      <c r="F20" s="589"/>
      <c r="G20" s="582"/>
      <c r="H20" s="590"/>
      <c r="I20" s="589"/>
      <c r="J20" s="582"/>
      <c r="K20" s="590"/>
      <c r="L20" s="589"/>
      <c r="M20" s="582"/>
      <c r="N20" s="590"/>
      <c r="O20" s="589"/>
      <c r="P20" s="582"/>
      <c r="Q20" s="590"/>
      <c r="R20" s="567"/>
      <c r="S20" s="596"/>
      <c r="T20" s="582"/>
      <c r="U20" s="582"/>
      <c r="V20" s="582"/>
      <c r="W20" s="582"/>
      <c r="X20" s="590"/>
      <c r="Y20" s="576">
        <f t="shared" si="2"/>
        <v>0</v>
      </c>
      <c r="Z20" s="535">
        <f t="shared" si="0"/>
        <v>0</v>
      </c>
      <c r="AI20" s="1145" t="s">
        <v>1022</v>
      </c>
      <c r="AJ20" s="1144">
        <v>0.60910161182205103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73" t="s">
        <v>215</v>
      </c>
      <c r="F21" s="587"/>
      <c r="G21" s="581"/>
      <c r="H21" s="588"/>
      <c r="I21" s="587"/>
      <c r="J21" s="581"/>
      <c r="K21" s="588"/>
      <c r="L21" s="587"/>
      <c r="M21" s="581"/>
      <c r="N21" s="588"/>
      <c r="O21" s="587"/>
      <c r="P21" s="581"/>
      <c r="Q21" s="588"/>
      <c r="R21" s="595"/>
      <c r="S21" s="587"/>
      <c r="T21" s="581"/>
      <c r="U21" s="581"/>
      <c r="V21" s="581"/>
      <c r="W21" s="581"/>
      <c r="X21" s="588"/>
      <c r="Y21" s="575">
        <f t="shared" si="2"/>
        <v>0</v>
      </c>
      <c r="Z21" s="534">
        <f t="shared" si="0"/>
        <v>0</v>
      </c>
      <c r="AI21" s="1145" t="s">
        <v>457</v>
      </c>
      <c r="AJ21" s="1144">
        <v>2.3626993757787398</v>
      </c>
    </row>
    <row r="22" spans="1:45" s="81" customFormat="1" ht="12" customHeight="1">
      <c r="A22" s="306" t="s">
        <v>996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74" t="s">
        <v>1003</v>
      </c>
      <c r="F22" s="608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609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610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608">
        <f>('SHWLP-Apt'!$AC$38/('SHWLP-Apt'!$AC$12+'SHWLP-Att'!$AC$12+'SHWLP-Det'!$AC$12+'SHWLP-Apt'!$AC$38+'SHWLP-Att'!$AC$38+'SHWLP-Det'!$AC$38+'SHWLP-Apt'!AC50))</f>
        <v>0.30865202858270147</v>
      </c>
      <c r="J22" s="609">
        <f>('SHWLP-Att'!$AC$38/('SHWLP-Apt'!$AC$12+'SHWLP-Att'!$AC$12+'SHWLP-Det'!$AC$12+'SHWLP-Apt'!$AC$38+'SHWLP-Att'!$AC$38+'SHWLP-Det'!$AC$38+'SHWLP-Att'!AC50))</f>
        <v>0.14724077582745962</v>
      </c>
      <c r="K22" s="610">
        <f>('SHWLP-Det'!$AC$38/('SHWLP-Apt'!$AC$12+'SHWLP-Att'!$AC$12+'SHWLP-Det'!$AC$12+'SHWLP-Apt'!$AC$38+'SHWLP-Att'!$AC$38+'SHWLP-Det'!$AC$38+'SHWLP-Det'!AC50))</f>
        <v>8.7721246646459097E-2</v>
      </c>
      <c r="L22" s="589"/>
      <c r="M22" s="582"/>
      <c r="N22" s="590"/>
      <c r="O22" s="589"/>
      <c r="P22" s="582"/>
      <c r="Q22" s="590"/>
      <c r="R22" s="567"/>
      <c r="S22" s="596"/>
      <c r="T22" s="582"/>
      <c r="U22" s="582"/>
      <c r="V22" s="582"/>
      <c r="W22" s="582"/>
      <c r="X22" s="590"/>
      <c r="Y22" s="597">
        <f>SUM(F22:X22)</f>
        <v>0.93251301761267114</v>
      </c>
      <c r="Z22" s="598">
        <f t="shared" si="0"/>
        <v>1.1776284562901849</v>
      </c>
      <c r="AA22" s="1040">
        <f>ABS(Z22+Z27-Y22-Y27)/(Z22+Z27)</f>
        <v>1.4975926174810547E-5</v>
      </c>
      <c r="AD22" s="81">
        <f>AJ8+AJ18+AJ24</f>
        <v>2.2054176010201956</v>
      </c>
      <c r="AE22" s="428">
        <f>ABS(AD22-Y22)/SUM(AD22+AD27)</f>
        <v>0.57717168069153735</v>
      </c>
      <c r="AI22" s="1145" t="s">
        <v>1023</v>
      </c>
      <c r="AJ22" s="1144">
        <v>2.1879412797081899E-5</v>
      </c>
    </row>
    <row r="23" spans="1:45" s="81" customFormat="1" ht="12" customHeight="1">
      <c r="A23" s="305" t="s">
        <v>951</v>
      </c>
      <c r="B23" s="312" t="s">
        <v>217</v>
      </c>
      <c r="C23" s="312">
        <f>'EB2018'!AI56*RSD_Balance!B4*0.5</f>
        <v>0</v>
      </c>
      <c r="D23" s="64"/>
      <c r="E23" s="570" t="s">
        <v>216</v>
      </c>
      <c r="F23" s="587">
        <f>'SHWLP-Apt'!$AC$9</f>
        <v>1.6411258099618979E-8</v>
      </c>
      <c r="G23" s="581">
        <f>'SHWLP-Att'!$AC$9</f>
        <v>0</v>
      </c>
      <c r="H23" s="588">
        <f>'SHWLP-Det'!$AC$9</f>
        <v>0</v>
      </c>
      <c r="I23" s="587">
        <f>'SHWLP-Apt'!$AC$35</f>
        <v>4.395559180299348E-5</v>
      </c>
      <c r="J23" s="581">
        <f>'SHWLP-Att'!$AC$35</f>
        <v>2.1879412797081848E-5</v>
      </c>
      <c r="K23" s="588">
        <f>'SHWLP-Det'!$AC$35</f>
        <v>7.4096000727488155E-5</v>
      </c>
      <c r="L23" s="587"/>
      <c r="M23" s="581"/>
      <c r="N23" s="588"/>
      <c r="O23" s="587"/>
      <c r="P23" s="581"/>
      <c r="Q23" s="588"/>
      <c r="R23" s="595"/>
      <c r="S23" s="587"/>
      <c r="T23" s="581"/>
      <c r="U23" s="581"/>
      <c r="V23" s="581"/>
      <c r="W23" s="581"/>
      <c r="X23" s="588"/>
      <c r="Y23" s="575">
        <f t="shared" si="2"/>
        <v>1.3994741658566312E-4</v>
      </c>
      <c r="Z23" s="534">
        <f t="shared" si="0"/>
        <v>0</v>
      </c>
      <c r="AA23" s="55"/>
      <c r="AI23" s="1145" t="s">
        <v>1024</v>
      </c>
      <c r="AJ23" s="1144">
        <v>6.3135409508426799</v>
      </c>
    </row>
    <row r="24" spans="1:45" s="81" customFormat="1" ht="12" customHeight="1">
      <c r="A24" s="306" t="s">
        <v>952</v>
      </c>
      <c r="B24" s="313" t="s">
        <v>219</v>
      </c>
      <c r="C24" s="313">
        <f>'EB2018'!AI56*RSD_Balance!B4*0.5</f>
        <v>0</v>
      </c>
      <c r="D24" s="64"/>
      <c r="E24" s="571" t="s">
        <v>218</v>
      </c>
      <c r="F24" s="589">
        <f>'SHWLP-Apt'!$AC$8</f>
        <v>2.2877293790868852E-5</v>
      </c>
      <c r="G24" s="582">
        <f>'SHWLP-Att'!$AC$8</f>
        <v>2.872353931024329E-5</v>
      </c>
      <c r="H24" s="590">
        <f>'SHWLP-Det'!$AC$8</f>
        <v>0</v>
      </c>
      <c r="I24" s="589">
        <f>'SHWLP-Apt'!$AC$34</f>
        <v>4.8644706191773872E-5</v>
      </c>
      <c r="J24" s="582">
        <f>'SHWLP-Att'!$AC$34</f>
        <v>7.8153182244299725E-5</v>
      </c>
      <c r="K24" s="590">
        <f>'SHWLP-Det'!$AC$34</f>
        <v>6.5413263264443806E-5</v>
      </c>
      <c r="L24" s="589"/>
      <c r="M24" s="582"/>
      <c r="N24" s="590"/>
      <c r="O24" s="589"/>
      <c r="P24" s="582"/>
      <c r="Q24" s="590"/>
      <c r="R24" s="567"/>
      <c r="S24" s="596"/>
      <c r="T24" s="582"/>
      <c r="U24" s="582"/>
      <c r="V24" s="582"/>
      <c r="W24" s="582"/>
      <c r="X24" s="590"/>
      <c r="Y24" s="576">
        <f t="shared" si="2"/>
        <v>2.4381198480162954E-4</v>
      </c>
      <c r="Z24" s="535">
        <f t="shared" si="0"/>
        <v>0</v>
      </c>
      <c r="AA24" s="55"/>
      <c r="AI24" s="1145" t="s">
        <v>454</v>
      </c>
      <c r="AJ24" s="1144">
        <v>2.3853289854654501E-3</v>
      </c>
    </row>
    <row r="25" spans="1:45" s="81" customFormat="1" ht="12" customHeight="1">
      <c r="A25" s="305" t="s">
        <v>220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73" t="s">
        <v>220</v>
      </c>
      <c r="F25" s="587"/>
      <c r="G25" s="581"/>
      <c r="H25" s="588"/>
      <c r="I25" s="587"/>
      <c r="J25" s="581"/>
      <c r="K25" s="588"/>
      <c r="L25" s="587"/>
      <c r="M25" s="581"/>
      <c r="N25" s="588"/>
      <c r="O25" s="587"/>
      <c r="P25" s="581"/>
      <c r="Q25" s="588"/>
      <c r="R25" s="595"/>
      <c r="S25" s="587"/>
      <c r="T25" s="581"/>
      <c r="U25" s="581"/>
      <c r="V25" s="581"/>
      <c r="W25" s="581"/>
      <c r="X25" s="588"/>
      <c r="Y25" s="575">
        <f t="shared" si="2"/>
        <v>0</v>
      </c>
      <c r="Z25" s="534">
        <f t="shared" si="0"/>
        <v>0</v>
      </c>
      <c r="AA25" s="55"/>
      <c r="AI25" s="1145" t="s">
        <v>1025</v>
      </c>
      <c r="AJ25" s="1144">
        <v>9.90629955911613</v>
      </c>
    </row>
    <row r="26" spans="1:45" s="81" customFormat="1" ht="12" customHeight="1">
      <c r="A26" s="306" t="s">
        <v>693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1" t="s">
        <v>693</v>
      </c>
      <c r="F26" s="589">
        <f>'SHWLP-Apt'!$AC$11+'SHWLP-Apt'!$AC$13</f>
        <v>0.72642840655037644</v>
      </c>
      <c r="G26" s="582">
        <f>'SHWLP-Att'!$AC$11+'SHWLP-Att'!$AC$13</f>
        <v>1.0928322552739964</v>
      </c>
      <c r="H26" s="590">
        <f>'SHWLP-Det'!$AC$11+'SHWLP-Det'!$AC$13</f>
        <v>1.5966848527454152</v>
      </c>
      <c r="I26" s="589">
        <f>'SHWLP-Apt'!$AC$37+'SHWLP-Apt'!$AC$39</f>
        <v>0.71770036884193256</v>
      </c>
      <c r="J26" s="582">
        <f>'SHWLP-Att'!$AC$37+'SHWLP-Att'!$AC$39</f>
        <v>0.57128023117993987</v>
      </c>
      <c r="K26" s="590">
        <f>'SHWLP-Det'!$AC$37+'SHWLP-Det'!$AC$39</f>
        <v>0.47934820777932857</v>
      </c>
      <c r="L26" s="589">
        <f>'SHWLP-Apt'!$AC$59</f>
        <v>0.33324972411353743</v>
      </c>
      <c r="M26" s="582">
        <f>'SHWLP-Att'!$AC$59</f>
        <v>1.7527820568537191</v>
      </c>
      <c r="N26" s="590">
        <f>'SHWLP-Det'!$AC$59</f>
        <v>2.7292596494240944</v>
      </c>
      <c r="O26" s="589">
        <f>'SHWLP-Apt'!$AC$60</f>
        <v>6.8669034558234018E-2</v>
      </c>
      <c r="P26" s="582">
        <f>'SHWLP-Att'!$AC$60</f>
        <v>0.48537443842897676</v>
      </c>
      <c r="Q26" s="590">
        <f>'SHWLP-Det'!$AC$60</f>
        <v>0.56807842105210182</v>
      </c>
      <c r="R26" s="567">
        <v>2.051734110329881</v>
      </c>
      <c r="S26" s="596">
        <f>(T38*0.0000000036)*(DwellingStocks!L38*RSD_Balance!U38)</f>
        <v>1.4117078065859998</v>
      </c>
      <c r="T26" s="582">
        <f>(T36*0.0000000036)*(DwellingStocks!L38*RSD_Balance!U36)</f>
        <v>1.1023237905322498</v>
      </c>
      <c r="U26" s="582">
        <f>(T37*0.0000000036)*(DwellingStocks!L38*RSD_Balance!U37)</f>
        <v>1.7147299705763039</v>
      </c>
      <c r="V26" s="582">
        <f>(T40*0.0000000036)*(DwellingStocks!L38*RSD_Balance!U40)</f>
        <v>1.1862012348845998</v>
      </c>
      <c r="W26" s="582">
        <v>10.843443600154002</v>
      </c>
      <c r="X26" s="590">
        <v>0</v>
      </c>
      <c r="Y26" s="576">
        <f>SUM(F26:X26)</f>
        <v>29.431828159864686</v>
      </c>
      <c r="Z26" s="535">
        <f t="shared" si="0"/>
        <v>29.430890206847998</v>
      </c>
      <c r="AA26" s="428">
        <f>ABS(Z26-Y26)/Z26</f>
        <v>3.1869678765950282E-5</v>
      </c>
      <c r="AD26" s="55">
        <f>AJ10+AJ21+AO6+AO7+AO8+AO10+AO11+AO12+AR6+AR15+AR16+AR17+AR18+AR19</f>
        <v>31.036472775515985</v>
      </c>
      <c r="AE26" s="428">
        <f t="shared" si="3"/>
        <v>5.1701900124332727E-2</v>
      </c>
      <c r="AI26" s="1145" t="s">
        <v>1026</v>
      </c>
      <c r="AJ26" s="1144">
        <v>0.46564568070420298</v>
      </c>
    </row>
    <row r="27" spans="1:45" s="81" customFormat="1">
      <c r="A27" s="305" t="s">
        <v>221</v>
      </c>
      <c r="B27" s="312" t="str">
        <f>'EB2018'!AP1</f>
        <v xml:space="preserve"> Heat</v>
      </c>
      <c r="C27" s="312">
        <f>'EB2018'!AP56*RSD_Balance!B4</f>
        <v>0</v>
      </c>
      <c r="D27" s="64"/>
      <c r="E27" s="570" t="s">
        <v>221</v>
      </c>
      <c r="F27" s="587">
        <f>'SHWLP-Apt'!$AC$24</f>
        <v>3.751289270479366E-2</v>
      </c>
      <c r="G27" s="581">
        <f>'SHWLP-Att'!$AC$24</f>
        <v>4.4456193579378724E-2</v>
      </c>
      <c r="H27" s="588">
        <f>'SHWLP-Det'!$AC$24</f>
        <v>0.14955731044202938</v>
      </c>
      <c r="I27" s="587">
        <f>'SHWLP-Apt'!$AC$50</f>
        <v>1.0162354538216969E-2</v>
      </c>
      <c r="J27" s="581">
        <f>'SHWLP-Att'!$AC$50</f>
        <v>2.3853289854202531E-3</v>
      </c>
      <c r="K27" s="588">
        <f>'SHWLP-Det'!$AC$50</f>
        <v>1.0237223508519498E-3</v>
      </c>
      <c r="L27" s="587"/>
      <c r="M27" s="581"/>
      <c r="N27" s="588"/>
      <c r="O27" s="587"/>
      <c r="P27" s="581"/>
      <c r="Q27" s="588"/>
      <c r="R27" s="595"/>
      <c r="S27" s="587"/>
      <c r="T27" s="581"/>
      <c r="U27" s="581"/>
      <c r="V27" s="581"/>
      <c r="W27" s="581"/>
      <c r="X27" s="588"/>
      <c r="Y27" s="606">
        <f>SUM(F27:X27)</f>
        <v>0.24509780260069097</v>
      </c>
      <c r="Z27" s="599">
        <f t="shared" si="0"/>
        <v>0</v>
      </c>
      <c r="AA27" s="1040">
        <f>ABS(Z22+Z27-Y22-Y27)/(Z22+Z27)</f>
        <v>1.4975926174810547E-5</v>
      </c>
      <c r="AI27" s="1145" t="s">
        <v>458</v>
      </c>
      <c r="AJ27" s="1144">
        <v>0.79843754089610497</v>
      </c>
    </row>
    <row r="28" spans="1:45" s="81" customFormat="1" ht="12.75" customHeight="1" thickBot="1">
      <c r="A28" s="307"/>
      <c r="B28" s="308" t="s">
        <v>222</v>
      </c>
      <c r="C28" s="309">
        <f>SUM(C9:C27)</f>
        <v>126.68456757434075</v>
      </c>
      <c r="D28" s="64"/>
      <c r="E28" s="694" t="s">
        <v>548</v>
      </c>
      <c r="F28" s="694">
        <f>SUM('SHWLP-Apt'!AC20:AC22)</f>
        <v>8.0306945735614532E-2</v>
      </c>
      <c r="G28" s="694">
        <f>SUM('SHWLP-Att'!AC20:AC22)</f>
        <v>2.5365387026370665</v>
      </c>
      <c r="H28" s="694">
        <f>SUM('SHWLP-Det'!AC20:AC22)</f>
        <v>6.7042583807020266</v>
      </c>
      <c r="I28" s="694">
        <f>SUM('SHWLP-Apt'!AC46:AC48)</f>
        <v>8.8177086195802782E-3</v>
      </c>
      <c r="J28" s="694">
        <f>SUM('SHWLP-Att'!AC46:AC48)</f>
        <v>0.48732257014454378</v>
      </c>
      <c r="K28" s="694">
        <f>SUM('SHWLP-Det'!AC46:AC48)</f>
        <v>0.5222552925680668</v>
      </c>
      <c r="L28" s="694"/>
      <c r="M28" s="694"/>
      <c r="N28" s="694"/>
      <c r="O28" s="694"/>
      <c r="P28" s="694"/>
      <c r="Q28" s="694"/>
      <c r="R28" s="694"/>
      <c r="S28" s="694"/>
      <c r="T28" s="694"/>
      <c r="U28" s="694"/>
      <c r="V28" s="694"/>
      <c r="W28" s="694"/>
      <c r="X28" s="694"/>
      <c r="Y28" s="694">
        <f>SUM(F28:K28)</f>
        <v>10.339499600406898</v>
      </c>
      <c r="Z28" s="695"/>
      <c r="AA28" s="428"/>
      <c r="AD28" s="55"/>
      <c r="AI28" s="1145" t="s">
        <v>1027</v>
      </c>
      <c r="AJ28" s="1144">
        <v>0.56017671356000898</v>
      </c>
    </row>
    <row r="29" spans="1:45" ht="13.5" thickBot="1">
      <c r="A29" s="55"/>
      <c r="B29" s="55"/>
      <c r="C29" s="55"/>
      <c r="D29" s="55"/>
      <c r="E29" s="55"/>
      <c r="F29" s="537">
        <f>SUM(F9:F27)</f>
        <v>2.7620518214592935</v>
      </c>
      <c r="G29" s="537">
        <f t="shared" ref="G29:K29" si="4">SUM(G9:G27)</f>
        <v>28.057733461536916</v>
      </c>
      <c r="H29" s="537">
        <f t="shared" si="4"/>
        <v>47.449103710290977</v>
      </c>
      <c r="I29" s="537">
        <f t="shared" si="4"/>
        <v>1.9309486846727868</v>
      </c>
      <c r="J29" s="537">
        <f t="shared" si="4"/>
        <v>9.7308635918514756</v>
      </c>
      <c r="K29" s="537">
        <f t="shared" si="4"/>
        <v>11.77321928343642</v>
      </c>
      <c r="L29" s="539">
        <f t="shared" ref="L29:X29" si="5">SUM(L9:L27)</f>
        <v>0.33324972411353743</v>
      </c>
      <c r="M29" s="539">
        <f t="shared" si="5"/>
        <v>1.7527820568537191</v>
      </c>
      <c r="N29" s="539">
        <f t="shared" si="5"/>
        <v>2.7292596494240944</v>
      </c>
      <c r="O29" s="539">
        <f t="shared" si="5"/>
        <v>6.8669034558234018E-2</v>
      </c>
      <c r="P29" s="539">
        <f t="shared" si="5"/>
        <v>0.48537443842897676</v>
      </c>
      <c r="Q29" s="539">
        <f t="shared" si="5"/>
        <v>0.56807842105210182</v>
      </c>
      <c r="R29" s="697">
        <f t="shared" si="5"/>
        <v>2.7611554513679644</v>
      </c>
      <c r="S29" s="539">
        <f t="shared" si="5"/>
        <v>1.4117078065859998</v>
      </c>
      <c r="T29" s="539">
        <f t="shared" si="5"/>
        <v>1.1023237905322498</v>
      </c>
      <c r="U29" s="539">
        <f t="shared" si="5"/>
        <v>1.7147299705763039</v>
      </c>
      <c r="V29" s="539">
        <f t="shared" si="5"/>
        <v>1.1862012348845998</v>
      </c>
      <c r="W29" s="696">
        <f t="shared" si="5"/>
        <v>10.843443600154002</v>
      </c>
      <c r="X29" s="539">
        <f t="shared" si="5"/>
        <v>0</v>
      </c>
      <c r="Y29" s="1020">
        <f>SUM(Y9:Y27)</f>
        <v>126.66089573177968</v>
      </c>
      <c r="Z29" s="1019">
        <f>SUM(Z9:Z27)</f>
        <v>126.68456757434075</v>
      </c>
      <c r="AA29" s="428">
        <f>ABS(Z29-Y29)/Z29</f>
        <v>1.8685656046606264E-4</v>
      </c>
      <c r="AB29" s="81"/>
      <c r="AC29" s="81"/>
      <c r="AD29" s="1019">
        <f>SUM(AD9:AD27)</f>
        <v>122.9150304745302</v>
      </c>
      <c r="AE29" s="81"/>
      <c r="AF29" s="81"/>
      <c r="AG29" s="81"/>
      <c r="AH29" s="81"/>
      <c r="AI29" s="1145" t="s">
        <v>1028</v>
      </c>
      <c r="AJ29" s="1144">
        <v>0.146746307695925</v>
      </c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37">
        <f>SUM(F29:H29)</f>
        <v>78.268888993287192</v>
      </c>
      <c r="G30" s="538">
        <f>F30/$Y$29</f>
        <v>0.61794043489974504</v>
      </c>
      <c r="H30" s="370"/>
      <c r="I30" s="539">
        <f>SUM(I29:K29)</f>
        <v>23.435031559960684</v>
      </c>
      <c r="J30" s="538">
        <f>I30/$Y$29</f>
        <v>0.18502183664946836</v>
      </c>
      <c r="K30" s="370"/>
      <c r="L30" s="539">
        <f>SUM(L29:N29)</f>
        <v>4.8152914303913512</v>
      </c>
      <c r="M30" s="538">
        <f>L30/$Y$29</f>
        <v>3.8017190724660074E-2</v>
      </c>
      <c r="N30" s="370"/>
      <c r="O30" s="539">
        <f>SUM(O29:Q29)</f>
        <v>1.1221218940393127</v>
      </c>
      <c r="P30" s="538">
        <f>O30/$Y$29</f>
        <v>8.8592606862306304E-3</v>
      </c>
      <c r="Q30" s="370"/>
      <c r="R30" s="538">
        <f>R29/$Y$29</f>
        <v>2.1799588858230225E-2</v>
      </c>
      <c r="S30" s="539">
        <f>SUM(S29:X29)</f>
        <v>16.258406402733154</v>
      </c>
      <c r="T30" s="538">
        <f>S30/$Y$29</f>
        <v>0.12836168818166555</v>
      </c>
      <c r="U30" s="370"/>
      <c r="V30" s="370"/>
      <c r="W30" s="370"/>
      <c r="X30" s="370"/>
      <c r="Y30" s="540">
        <f>T30+R30+P30++M30+J30+G30</f>
        <v>0.99999999999999989</v>
      </c>
      <c r="Z30" s="371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A31" s="81" t="s">
        <v>549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1082"/>
      <c r="Z31" s="1082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114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553</v>
      </c>
      <c r="T35" s="55" t="s">
        <v>552</v>
      </c>
      <c r="U35" s="55" t="s">
        <v>554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229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230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228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551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00" t="s">
        <v>551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1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223</v>
      </c>
      <c r="C44" s="81">
        <f>1652*0.0419</f>
        <v>69.218800000000002</v>
      </c>
      <c r="D44" s="541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224</v>
      </c>
      <c r="C45" s="81">
        <f>507*0.0419</f>
        <v>21.243300000000001</v>
      </c>
      <c r="D45" s="541">
        <f t="shared" ref="D45:D47" si="6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>
        <f>T38/8760</f>
        <v>2.6369863013698629E-2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227</v>
      </c>
      <c r="C46" s="81">
        <f>61*0.0419</f>
        <v>2.5558999999999998</v>
      </c>
      <c r="D46" s="541">
        <f t="shared" si="6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816</v>
      </c>
      <c r="C47" s="81">
        <f>459*0.0419</f>
        <v>19.232099999999999</v>
      </c>
      <c r="D47" s="541">
        <f t="shared" si="6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233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222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5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AD7:AD8"/>
    <mergeCell ref="AE7:AE8"/>
    <mergeCell ref="Y7:Y8"/>
    <mergeCell ref="Z7:Z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599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612</v>
      </c>
      <c r="CI3" s="377" t="s">
        <v>613</v>
      </c>
    </row>
    <row r="4" spans="2:99" ht="21">
      <c r="B4" s="1120" t="s">
        <v>606</v>
      </c>
      <c r="C4" s="1120"/>
      <c r="D4" s="1120"/>
      <c r="E4" s="1120"/>
      <c r="F4" s="1120"/>
      <c r="G4" s="1120"/>
      <c r="H4" s="1120"/>
      <c r="I4" s="1120"/>
      <c r="J4" s="1120"/>
      <c r="K4" s="1120"/>
      <c r="L4" s="1120"/>
      <c r="M4" s="373"/>
      <c r="O4" s="1120" t="s">
        <v>608</v>
      </c>
      <c r="P4" s="1120"/>
      <c r="Q4" s="1120"/>
      <c r="R4" s="1120"/>
      <c r="S4" s="1120"/>
      <c r="T4" s="1120"/>
      <c r="U4" s="1120"/>
      <c r="V4" s="1120"/>
      <c r="W4" s="1120"/>
      <c r="X4" s="1120"/>
      <c r="Y4" s="1120"/>
      <c r="Z4" s="1120"/>
      <c r="CA4" t="s">
        <v>563</v>
      </c>
    </row>
    <row r="6" spans="2:99">
      <c r="B6" t="s">
        <v>555</v>
      </c>
      <c r="C6" t="s">
        <v>302</v>
      </c>
      <c r="D6" t="s">
        <v>48</v>
      </c>
      <c r="E6" t="s">
        <v>50</v>
      </c>
      <c r="O6" t="s">
        <v>555</v>
      </c>
      <c r="P6" t="s">
        <v>302</v>
      </c>
      <c r="Q6" t="s">
        <v>48</v>
      </c>
      <c r="R6" t="s">
        <v>50</v>
      </c>
      <c r="CA6" s="94" t="s">
        <v>564</v>
      </c>
      <c r="CI6" t="s">
        <v>564</v>
      </c>
      <c r="CQ6" t="s">
        <v>564</v>
      </c>
    </row>
    <row r="7" spans="2:99">
      <c r="B7" t="s">
        <v>556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565</v>
      </c>
      <c r="CI7" t="s">
        <v>565</v>
      </c>
      <c r="CQ7" t="s">
        <v>598</v>
      </c>
    </row>
    <row r="8" spans="2:99">
      <c r="B8" t="s">
        <v>557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566</v>
      </c>
      <c r="CI8" t="s">
        <v>587</v>
      </c>
      <c r="CQ8" t="s">
        <v>587</v>
      </c>
    </row>
    <row r="9" spans="2:99">
      <c r="B9" t="s">
        <v>558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559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560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567</v>
      </c>
      <c r="CI11" t="s">
        <v>567</v>
      </c>
      <c r="CQ11" t="s">
        <v>568</v>
      </c>
    </row>
    <row r="12" spans="2:99">
      <c r="B12" t="s">
        <v>561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568</v>
      </c>
      <c r="CI12" t="s">
        <v>44</v>
      </c>
      <c r="CJ12" t="s">
        <v>568</v>
      </c>
      <c r="CQ12" t="s">
        <v>44</v>
      </c>
      <c r="CR12" t="s">
        <v>571</v>
      </c>
    </row>
    <row r="13" spans="2:99">
      <c r="B13" t="s">
        <v>562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569</v>
      </c>
      <c r="CI13" t="s">
        <v>44</v>
      </c>
      <c r="CJ13" t="s">
        <v>44</v>
      </c>
      <c r="CK13" t="s">
        <v>569</v>
      </c>
      <c r="CQ13" t="s">
        <v>44</v>
      </c>
      <c r="CR13" t="s">
        <v>571</v>
      </c>
      <c r="CS13" t="s">
        <v>569</v>
      </c>
    </row>
    <row r="14" spans="2:99">
      <c r="B14" t="s">
        <v>595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570</v>
      </c>
      <c r="CE14">
        <v>1697665</v>
      </c>
      <c r="CI14" t="s">
        <v>44</v>
      </c>
      <c r="CJ14" t="s">
        <v>44</v>
      </c>
      <c r="CK14" t="s">
        <v>44</v>
      </c>
      <c r="CL14" t="s">
        <v>569</v>
      </c>
      <c r="CM14">
        <v>1697665</v>
      </c>
      <c r="CQ14" t="s">
        <v>44</v>
      </c>
      <c r="CR14" t="s">
        <v>571</v>
      </c>
      <c r="CS14" t="s">
        <v>44</v>
      </c>
      <c r="CT14" t="s">
        <v>569</v>
      </c>
      <c r="CU14">
        <v>141200</v>
      </c>
    </row>
    <row r="15" spans="2:99">
      <c r="B15" t="s">
        <v>596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579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571</v>
      </c>
      <c r="CE15">
        <v>141200</v>
      </c>
      <c r="CI15" t="s">
        <v>44</v>
      </c>
      <c r="CJ15" t="s">
        <v>44</v>
      </c>
      <c r="CK15" t="s">
        <v>44</v>
      </c>
      <c r="CL15" t="s">
        <v>588</v>
      </c>
      <c r="CM15">
        <v>23174</v>
      </c>
      <c r="CQ15" t="s">
        <v>44</v>
      </c>
      <c r="CR15" t="s">
        <v>571</v>
      </c>
      <c r="CS15" t="s">
        <v>44</v>
      </c>
      <c r="CT15" t="s">
        <v>588</v>
      </c>
      <c r="CU15">
        <v>6507</v>
      </c>
    </row>
    <row r="16" spans="2:99">
      <c r="B16" s="375" t="s">
        <v>597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597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572</v>
      </c>
      <c r="CE16">
        <v>109668</v>
      </c>
      <c r="CI16" t="s">
        <v>44</v>
      </c>
      <c r="CJ16" t="s">
        <v>44</v>
      </c>
      <c r="CK16" t="s">
        <v>44</v>
      </c>
      <c r="CL16" t="s">
        <v>589</v>
      </c>
      <c r="CM16">
        <v>686004</v>
      </c>
      <c r="CQ16" t="s">
        <v>44</v>
      </c>
      <c r="CR16" t="s">
        <v>571</v>
      </c>
      <c r="CS16" t="s">
        <v>44</v>
      </c>
      <c r="CT16" t="s">
        <v>589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573</v>
      </c>
      <c r="CE17">
        <v>126107</v>
      </c>
      <c r="CI17" t="s">
        <v>44</v>
      </c>
      <c r="CJ17" t="s">
        <v>44</v>
      </c>
      <c r="CK17" t="s">
        <v>44</v>
      </c>
      <c r="CL17" t="s">
        <v>590</v>
      </c>
      <c r="CM17">
        <v>569166</v>
      </c>
      <c r="CQ17" t="s">
        <v>44</v>
      </c>
      <c r="CR17" t="s">
        <v>571</v>
      </c>
      <c r="CS17" t="s">
        <v>44</v>
      </c>
      <c r="CT17" t="s">
        <v>590</v>
      </c>
      <c r="CU17">
        <v>32118</v>
      </c>
    </row>
    <row r="18" spans="2:99" ht="21">
      <c r="B18" s="70" t="s">
        <v>600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618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21" t="s">
        <v>615</v>
      </c>
      <c r="AZ18" s="1121"/>
      <c r="BA18" s="1121"/>
      <c r="BB18" s="1121"/>
      <c r="BC18" s="1121"/>
      <c r="BD18" s="1121"/>
      <c r="BE18" s="1121"/>
      <c r="BF18" s="1121"/>
      <c r="BG18" s="1121"/>
      <c r="BH18" s="1121"/>
      <c r="BI18" s="1121"/>
      <c r="BJ18" s="1121"/>
      <c r="BL18" s="1121" t="s">
        <v>616</v>
      </c>
      <c r="BM18" s="1121"/>
      <c r="BN18" s="1121"/>
      <c r="BO18" s="1121"/>
      <c r="BP18" s="1121"/>
      <c r="BQ18" s="1121"/>
      <c r="BR18" s="1121"/>
      <c r="BS18" s="1121"/>
      <c r="BT18" s="1121"/>
      <c r="BU18" s="1121"/>
      <c r="BV18" s="1121"/>
      <c r="BW18" s="1121"/>
      <c r="BX18" s="1121"/>
      <c r="CA18" t="s">
        <v>44</v>
      </c>
      <c r="CB18" t="s">
        <v>44</v>
      </c>
      <c r="CC18" t="s">
        <v>44</v>
      </c>
      <c r="CD18" t="s">
        <v>574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571</v>
      </c>
      <c r="CS18" t="s">
        <v>44</v>
      </c>
      <c r="CT18" t="s">
        <v>141</v>
      </c>
      <c r="CU18">
        <v>13175</v>
      </c>
    </row>
    <row r="19" spans="2:99" ht="21">
      <c r="B19" s="1120" t="s">
        <v>607</v>
      </c>
      <c r="C19" s="1120"/>
      <c r="D19" s="1120"/>
      <c r="E19" s="1120"/>
      <c r="F19" s="1120"/>
      <c r="G19" s="1120"/>
      <c r="H19" s="1120"/>
      <c r="I19" s="1120"/>
      <c r="J19" s="1120"/>
      <c r="K19" s="1120"/>
      <c r="L19" s="1120"/>
      <c r="M19" s="373"/>
      <c r="O19" s="1120" t="s">
        <v>608</v>
      </c>
      <c r="P19" s="1120"/>
      <c r="Q19" s="1120"/>
      <c r="R19" s="1120"/>
      <c r="S19" s="1120"/>
      <c r="T19" s="1120"/>
      <c r="U19" s="1120"/>
      <c r="V19" s="1120"/>
      <c r="W19" s="1120"/>
      <c r="X19" s="1120"/>
      <c r="Y19" s="1120"/>
      <c r="Z19" s="1120"/>
      <c r="AB19" s="1120" t="s">
        <v>609</v>
      </c>
      <c r="AC19" s="1120"/>
      <c r="AD19" s="1120"/>
      <c r="AE19" s="1120"/>
      <c r="AF19" s="1120"/>
      <c r="AG19" s="1120"/>
      <c r="AH19" s="1120"/>
      <c r="AI19" s="1120"/>
      <c r="AJ19" s="1120"/>
      <c r="AK19" s="1120"/>
      <c r="AL19" s="1120"/>
      <c r="AN19" s="1120" t="s">
        <v>610</v>
      </c>
      <c r="AO19" s="1120"/>
      <c r="AP19" s="1120"/>
      <c r="AQ19" s="1120"/>
      <c r="AR19" s="1120"/>
      <c r="AS19" s="1120"/>
      <c r="AT19" s="1120"/>
      <c r="AU19" s="1120"/>
      <c r="AV19" s="1120"/>
      <c r="AW19" s="1120"/>
      <c r="AY19" s="1120" t="s">
        <v>611</v>
      </c>
      <c r="AZ19" s="1120"/>
      <c r="BA19" s="1120"/>
      <c r="BB19" s="1120"/>
      <c r="BC19" s="1120"/>
      <c r="BD19" s="1120"/>
      <c r="BE19" s="1120"/>
      <c r="BF19" s="1120"/>
      <c r="BG19" s="1120"/>
      <c r="BH19" s="1120"/>
      <c r="BI19" s="1120"/>
      <c r="BJ19" s="1120"/>
      <c r="BL19" s="1120" t="s">
        <v>617</v>
      </c>
      <c r="BM19" s="1120"/>
      <c r="BN19" s="1120"/>
      <c r="BO19" s="1120"/>
      <c r="BP19" s="1120"/>
      <c r="BQ19" s="1120"/>
      <c r="BR19" s="1120"/>
      <c r="BS19" s="1120"/>
      <c r="BT19" s="1120"/>
      <c r="BU19" s="1120"/>
      <c r="BV19" s="1120"/>
      <c r="BW19" s="1120"/>
      <c r="BX19" s="1120"/>
      <c r="CA19" t="s">
        <v>44</v>
      </c>
      <c r="CB19" t="s">
        <v>44</v>
      </c>
      <c r="CC19" t="s">
        <v>44</v>
      </c>
      <c r="CD19" t="s">
        <v>575</v>
      </c>
      <c r="CE19">
        <v>213473</v>
      </c>
      <c r="CI19" t="s">
        <v>44</v>
      </c>
      <c r="CJ19" t="s">
        <v>44</v>
      </c>
      <c r="CK19" t="s">
        <v>44</v>
      </c>
      <c r="CL19" t="s">
        <v>602</v>
      </c>
      <c r="CM19">
        <v>86611</v>
      </c>
      <c r="CQ19" t="s">
        <v>44</v>
      </c>
      <c r="CR19" t="s">
        <v>571</v>
      </c>
      <c r="CS19" t="s">
        <v>44</v>
      </c>
      <c r="CT19" t="s">
        <v>602</v>
      </c>
      <c r="CU19">
        <v>10093</v>
      </c>
    </row>
    <row r="20" spans="2:99" ht="13.5" thickBot="1">
      <c r="B20" s="94" t="s">
        <v>600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576</v>
      </c>
      <c r="CE20">
        <v>171044</v>
      </c>
      <c r="CI20" t="s">
        <v>44</v>
      </c>
      <c r="CJ20" t="s">
        <v>44</v>
      </c>
      <c r="CK20" t="s">
        <v>44</v>
      </c>
      <c r="CL20" t="s">
        <v>591</v>
      </c>
      <c r="CM20">
        <v>90029</v>
      </c>
      <c r="CQ20" t="s">
        <v>44</v>
      </c>
      <c r="CR20" t="s">
        <v>571</v>
      </c>
      <c r="CS20" t="s">
        <v>44</v>
      </c>
      <c r="CT20" t="s">
        <v>591</v>
      </c>
      <c r="CU20">
        <v>10892</v>
      </c>
    </row>
    <row r="21" spans="2:99">
      <c r="B21" s="393" t="s">
        <v>302</v>
      </c>
      <c r="C21" s="389" t="s">
        <v>588</v>
      </c>
      <c r="D21" s="389" t="s">
        <v>589</v>
      </c>
      <c r="E21" s="389" t="s">
        <v>590</v>
      </c>
      <c r="F21" s="389" t="s">
        <v>141</v>
      </c>
      <c r="G21" s="389" t="s">
        <v>602</v>
      </c>
      <c r="H21" s="389" t="s">
        <v>591</v>
      </c>
      <c r="I21" s="389" t="s">
        <v>592</v>
      </c>
      <c r="J21" s="389" t="s">
        <v>593</v>
      </c>
      <c r="K21" s="389" t="s">
        <v>594</v>
      </c>
      <c r="L21" s="389" t="s">
        <v>580</v>
      </c>
      <c r="M21" s="401" t="s">
        <v>601</v>
      </c>
      <c r="O21" s="393" t="s">
        <v>302</v>
      </c>
      <c r="P21" s="389" t="s">
        <v>588</v>
      </c>
      <c r="Q21" s="389" t="s">
        <v>589</v>
      </c>
      <c r="R21" s="389" t="s">
        <v>590</v>
      </c>
      <c r="S21" s="389" t="s">
        <v>141</v>
      </c>
      <c r="T21" s="389" t="s">
        <v>602</v>
      </c>
      <c r="U21" s="389" t="s">
        <v>591</v>
      </c>
      <c r="V21" s="389" t="s">
        <v>592</v>
      </c>
      <c r="W21" s="389" t="s">
        <v>593</v>
      </c>
      <c r="X21" s="389" t="s">
        <v>594</v>
      </c>
      <c r="Y21" s="389" t="s">
        <v>580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302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302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302</v>
      </c>
      <c r="BM21" s="389" t="s">
        <v>588</v>
      </c>
      <c r="BN21" s="389" t="s">
        <v>589</v>
      </c>
      <c r="BO21" s="389" t="s">
        <v>590</v>
      </c>
      <c r="BP21" s="389" t="s">
        <v>141</v>
      </c>
      <c r="BQ21" s="389" t="s">
        <v>602</v>
      </c>
      <c r="BR21" s="389" t="s">
        <v>591</v>
      </c>
      <c r="BS21" s="389" t="s">
        <v>592</v>
      </c>
      <c r="BT21" s="389" t="s">
        <v>593</v>
      </c>
      <c r="BU21" s="389" t="s">
        <v>594</v>
      </c>
      <c r="BV21" s="389" t="s">
        <v>580</v>
      </c>
      <c r="BW21" s="389" t="s">
        <v>623</v>
      </c>
      <c r="BX21" s="394"/>
      <c r="CA21" t="s">
        <v>44</v>
      </c>
      <c r="CB21" t="s">
        <v>44</v>
      </c>
      <c r="CC21" t="s">
        <v>44</v>
      </c>
      <c r="CD21" t="s">
        <v>577</v>
      </c>
      <c r="CE21">
        <v>240811</v>
      </c>
      <c r="CI21" t="s">
        <v>44</v>
      </c>
      <c r="CJ21" t="s">
        <v>44</v>
      </c>
      <c r="CK21" t="s">
        <v>44</v>
      </c>
      <c r="CL21" t="s">
        <v>592</v>
      </c>
      <c r="CM21">
        <v>9990</v>
      </c>
      <c r="CQ21" t="s">
        <v>44</v>
      </c>
      <c r="CR21" t="s">
        <v>571</v>
      </c>
      <c r="CS21" t="s">
        <v>44</v>
      </c>
      <c r="CT21" t="s">
        <v>592</v>
      </c>
      <c r="CU21">
        <v>830</v>
      </c>
    </row>
    <row r="22" spans="2:99">
      <c r="B22" s="390" t="s">
        <v>556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556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556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556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578</v>
      </c>
      <c r="CE22">
        <v>431763</v>
      </c>
      <c r="CI22" t="s">
        <v>44</v>
      </c>
      <c r="CJ22" t="s">
        <v>44</v>
      </c>
      <c r="CK22" t="s">
        <v>44</v>
      </c>
      <c r="CL22" t="s">
        <v>593</v>
      </c>
      <c r="CM22">
        <v>33976</v>
      </c>
      <c r="CQ22" t="s">
        <v>44</v>
      </c>
      <c r="CR22" t="s">
        <v>571</v>
      </c>
      <c r="CS22" t="s">
        <v>44</v>
      </c>
      <c r="CT22" t="s">
        <v>593</v>
      </c>
      <c r="CU22">
        <v>6539</v>
      </c>
    </row>
    <row r="23" spans="2:99">
      <c r="B23" s="390" t="s">
        <v>557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557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557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557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579</v>
      </c>
      <c r="CE23">
        <v>33436</v>
      </c>
      <c r="CI23" t="s">
        <v>44</v>
      </c>
      <c r="CJ23" t="s">
        <v>44</v>
      </c>
      <c r="CK23" t="s">
        <v>44</v>
      </c>
      <c r="CL23" t="s">
        <v>594</v>
      </c>
      <c r="CM23">
        <v>11068</v>
      </c>
      <c r="CQ23" t="s">
        <v>44</v>
      </c>
      <c r="CR23" t="s">
        <v>571</v>
      </c>
      <c r="CS23" t="s">
        <v>44</v>
      </c>
      <c r="CT23" t="s">
        <v>594</v>
      </c>
      <c r="CU23">
        <v>744</v>
      </c>
    </row>
    <row r="24" spans="2:99">
      <c r="B24" s="390" t="s">
        <v>558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558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558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558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580</v>
      </c>
      <c r="CE24">
        <v>114122</v>
      </c>
      <c r="CI24" t="s">
        <v>44</v>
      </c>
      <c r="CJ24" t="s">
        <v>44</v>
      </c>
      <c r="CK24" t="s">
        <v>44</v>
      </c>
      <c r="CL24" t="s">
        <v>580</v>
      </c>
      <c r="CM24">
        <v>41345</v>
      </c>
      <c r="CQ24" t="s">
        <v>44</v>
      </c>
      <c r="CR24" t="s">
        <v>571</v>
      </c>
      <c r="CS24" t="s">
        <v>44</v>
      </c>
      <c r="CT24" t="s">
        <v>580</v>
      </c>
      <c r="CU24">
        <v>963</v>
      </c>
    </row>
    <row r="25" spans="2:99">
      <c r="B25" s="390" t="s">
        <v>559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559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559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559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581</v>
      </c>
      <c r="CI25" t="s">
        <v>44</v>
      </c>
      <c r="CJ25" t="s">
        <v>44</v>
      </c>
      <c r="CK25" t="s">
        <v>581</v>
      </c>
      <c r="CQ25" t="s">
        <v>44</v>
      </c>
      <c r="CR25" t="s">
        <v>571</v>
      </c>
      <c r="CS25" t="s">
        <v>50</v>
      </c>
    </row>
    <row r="26" spans="2:99">
      <c r="B26" s="390" t="s">
        <v>560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560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560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560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570</v>
      </c>
      <c r="CE26">
        <v>715133</v>
      </c>
      <c r="CI26" t="s">
        <v>44</v>
      </c>
      <c r="CJ26" t="s">
        <v>44</v>
      </c>
      <c r="CK26" t="s">
        <v>44</v>
      </c>
      <c r="CL26" t="s">
        <v>569</v>
      </c>
      <c r="CM26">
        <v>715133</v>
      </c>
      <c r="CN26">
        <f>SUM(CM26,CM38,CM51,CM63,CM75,CM87)</f>
        <v>1675795</v>
      </c>
      <c r="CQ26" t="s">
        <v>44</v>
      </c>
      <c r="CR26" t="s">
        <v>571</v>
      </c>
      <c r="CS26" t="s">
        <v>50</v>
      </c>
      <c r="CT26" t="s">
        <v>569</v>
      </c>
      <c r="CU26">
        <v>74125</v>
      </c>
    </row>
    <row r="27" spans="2:99">
      <c r="B27" s="390" t="s">
        <v>561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561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561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561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571</v>
      </c>
      <c r="CE27">
        <v>74125</v>
      </c>
      <c r="CI27" t="s">
        <v>44</v>
      </c>
      <c r="CJ27" t="s">
        <v>44</v>
      </c>
      <c r="CK27" t="s">
        <v>44</v>
      </c>
      <c r="CL27" t="s">
        <v>588</v>
      </c>
      <c r="CM27">
        <v>8850</v>
      </c>
      <c r="CQ27" t="s">
        <v>44</v>
      </c>
      <c r="CR27" t="s">
        <v>571</v>
      </c>
      <c r="CS27" t="s">
        <v>50</v>
      </c>
      <c r="CT27" t="s">
        <v>588</v>
      </c>
      <c r="CU27">
        <v>3486</v>
      </c>
    </row>
    <row r="28" spans="2:99">
      <c r="B28" s="390" t="s">
        <v>562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562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562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562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572</v>
      </c>
      <c r="CE28">
        <v>46847</v>
      </c>
      <c r="CI28" t="s">
        <v>44</v>
      </c>
      <c r="CJ28" t="s">
        <v>44</v>
      </c>
      <c r="CK28" t="s">
        <v>44</v>
      </c>
      <c r="CL28" t="s">
        <v>589</v>
      </c>
      <c r="CM28">
        <v>445404</v>
      </c>
      <c r="CQ28" t="s">
        <v>44</v>
      </c>
      <c r="CR28" t="s">
        <v>571</v>
      </c>
      <c r="CS28" t="s">
        <v>50</v>
      </c>
      <c r="CT28" t="s">
        <v>589</v>
      </c>
      <c r="CU28">
        <v>42672</v>
      </c>
    </row>
    <row r="29" spans="2:99">
      <c r="B29" s="390" t="s">
        <v>595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595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595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595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573</v>
      </c>
      <c r="CE29">
        <v>42427</v>
      </c>
      <c r="CI29" t="s">
        <v>44</v>
      </c>
      <c r="CJ29" t="s">
        <v>44</v>
      </c>
      <c r="CK29" t="s">
        <v>44</v>
      </c>
      <c r="CL29" t="s">
        <v>590</v>
      </c>
      <c r="CM29">
        <v>85670</v>
      </c>
      <c r="CQ29" t="s">
        <v>44</v>
      </c>
      <c r="CR29" t="s">
        <v>571</v>
      </c>
      <c r="CS29" t="s">
        <v>50</v>
      </c>
      <c r="CT29" t="s">
        <v>590</v>
      </c>
      <c r="CU29">
        <v>3088</v>
      </c>
    </row>
    <row r="30" spans="2:99" ht="13.5" thickBot="1">
      <c r="B30" s="390" t="s">
        <v>596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596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596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596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574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571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597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368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222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575</v>
      </c>
      <c r="CE31">
        <v>97698</v>
      </c>
      <c r="CI31" t="s">
        <v>44</v>
      </c>
      <c r="CJ31" t="s">
        <v>44</v>
      </c>
      <c r="CK31" t="s">
        <v>44</v>
      </c>
      <c r="CL31" t="s">
        <v>602</v>
      </c>
      <c r="CM31">
        <v>38120</v>
      </c>
      <c r="CQ31" t="s">
        <v>44</v>
      </c>
      <c r="CR31" t="s">
        <v>571</v>
      </c>
      <c r="CS31" t="s">
        <v>50</v>
      </c>
      <c r="CT31" t="s">
        <v>602</v>
      </c>
      <c r="CU31">
        <v>6482</v>
      </c>
    </row>
    <row r="32" spans="2:99" ht="13.5" thickBot="1">
      <c r="C32" s="245"/>
      <c r="D32" s="245"/>
      <c r="E32" s="245"/>
      <c r="O32" s="397" t="s">
        <v>597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222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576</v>
      </c>
      <c r="CE32">
        <v>86491</v>
      </c>
      <c r="CI32" t="s">
        <v>44</v>
      </c>
      <c r="CJ32" t="s">
        <v>44</v>
      </c>
      <c r="CK32" t="s">
        <v>44</v>
      </c>
      <c r="CL32" t="s">
        <v>591</v>
      </c>
      <c r="CM32">
        <v>70819</v>
      </c>
      <c r="CQ32" t="s">
        <v>44</v>
      </c>
      <c r="CR32" t="s">
        <v>571</v>
      </c>
      <c r="CS32" t="s">
        <v>50</v>
      </c>
      <c r="CT32" t="s">
        <v>591</v>
      </c>
      <c r="CU32">
        <v>9242</v>
      </c>
    </row>
    <row r="33" spans="2:99" ht="13.5" thickBot="1">
      <c r="B33" s="400" t="s">
        <v>48</v>
      </c>
      <c r="C33" s="389" t="s">
        <v>588</v>
      </c>
      <c r="D33" s="389" t="s">
        <v>589</v>
      </c>
      <c r="E33" s="389" t="s">
        <v>590</v>
      </c>
      <c r="F33" s="389" t="s">
        <v>141</v>
      </c>
      <c r="G33" s="389" t="s">
        <v>602</v>
      </c>
      <c r="H33" s="389" t="s">
        <v>591</v>
      </c>
      <c r="I33" s="389" t="s">
        <v>592</v>
      </c>
      <c r="J33" s="389" t="s">
        <v>593</v>
      </c>
      <c r="K33" s="389" t="s">
        <v>594</v>
      </c>
      <c r="L33" s="389" t="s">
        <v>580</v>
      </c>
      <c r="M33" s="394"/>
      <c r="O33" s="400" t="s">
        <v>48</v>
      </c>
      <c r="P33" s="389" t="s">
        <v>588</v>
      </c>
      <c r="Q33" s="389" t="s">
        <v>589</v>
      </c>
      <c r="R33" s="389" t="s">
        <v>590</v>
      </c>
      <c r="S33" s="389" t="s">
        <v>141</v>
      </c>
      <c r="T33" s="389" t="s">
        <v>602</v>
      </c>
      <c r="U33" s="389" t="s">
        <v>591</v>
      </c>
      <c r="V33" s="389" t="s">
        <v>592</v>
      </c>
      <c r="W33" s="389" t="s">
        <v>593</v>
      </c>
      <c r="X33" s="389" t="s">
        <v>594</v>
      </c>
      <c r="Y33" s="389" t="s">
        <v>580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299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588</v>
      </c>
      <c r="BN33" s="424" t="s">
        <v>589</v>
      </c>
      <c r="BO33" s="424" t="s">
        <v>590</v>
      </c>
      <c r="BP33" s="424" t="s">
        <v>141</v>
      </c>
      <c r="BQ33" s="424" t="s">
        <v>602</v>
      </c>
      <c r="BR33" s="424" t="s">
        <v>591</v>
      </c>
      <c r="BS33" s="424" t="s">
        <v>592</v>
      </c>
      <c r="BT33" s="424" t="s">
        <v>593</v>
      </c>
      <c r="BU33" s="424" t="s">
        <v>594</v>
      </c>
      <c r="BV33" s="424" t="s">
        <v>580</v>
      </c>
      <c r="BW33" s="389" t="s">
        <v>623</v>
      </c>
      <c r="BX33" s="394"/>
      <c r="CC33" t="s">
        <v>44</v>
      </c>
      <c r="CD33" t="s">
        <v>577</v>
      </c>
      <c r="CE33">
        <v>111455</v>
      </c>
      <c r="CI33" t="s">
        <v>44</v>
      </c>
      <c r="CJ33" t="s">
        <v>44</v>
      </c>
      <c r="CK33" t="s">
        <v>44</v>
      </c>
      <c r="CL33" t="s">
        <v>592</v>
      </c>
      <c r="CM33">
        <v>6209</v>
      </c>
      <c r="CQ33" t="s">
        <v>44</v>
      </c>
      <c r="CR33" t="s">
        <v>571</v>
      </c>
      <c r="CS33" t="s">
        <v>50</v>
      </c>
      <c r="CT33" t="s">
        <v>592</v>
      </c>
      <c r="CU33">
        <v>574</v>
      </c>
    </row>
    <row r="34" spans="2:99">
      <c r="B34" s="390" t="s">
        <v>556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556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556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556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578</v>
      </c>
      <c r="CE34">
        <v>175223</v>
      </c>
      <c r="CI34" t="s">
        <v>44</v>
      </c>
      <c r="CJ34" t="s">
        <v>44</v>
      </c>
      <c r="CK34" t="s">
        <v>44</v>
      </c>
      <c r="CL34" t="s">
        <v>593</v>
      </c>
      <c r="CM34">
        <v>26591</v>
      </c>
      <c r="CQ34" t="s">
        <v>44</v>
      </c>
      <c r="CR34" t="s">
        <v>571</v>
      </c>
      <c r="CS34" t="s">
        <v>50</v>
      </c>
      <c r="CT34" t="s">
        <v>593</v>
      </c>
      <c r="CU34">
        <v>5593</v>
      </c>
    </row>
    <row r="35" spans="2:99">
      <c r="B35" s="390" t="s">
        <v>557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557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557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557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579</v>
      </c>
      <c r="CE35">
        <v>18050</v>
      </c>
      <c r="CI35" t="s">
        <v>44</v>
      </c>
      <c r="CJ35" t="s">
        <v>44</v>
      </c>
      <c r="CK35" t="s">
        <v>44</v>
      </c>
      <c r="CL35" t="s">
        <v>594</v>
      </c>
      <c r="CM35">
        <v>7587</v>
      </c>
      <c r="CQ35" t="s">
        <v>44</v>
      </c>
      <c r="CR35" t="s">
        <v>571</v>
      </c>
      <c r="CS35" t="s">
        <v>50</v>
      </c>
      <c r="CT35" t="s">
        <v>594</v>
      </c>
      <c r="CU35">
        <v>473</v>
      </c>
    </row>
    <row r="36" spans="2:99">
      <c r="B36" s="390" t="s">
        <v>558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558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558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558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580</v>
      </c>
      <c r="CE36">
        <v>20596</v>
      </c>
      <c r="CI36" t="s">
        <v>44</v>
      </c>
      <c r="CJ36" t="s">
        <v>44</v>
      </c>
      <c r="CK36" t="s">
        <v>44</v>
      </c>
      <c r="CL36" t="s">
        <v>580</v>
      </c>
      <c r="CM36">
        <v>7535</v>
      </c>
      <c r="CQ36" t="s">
        <v>44</v>
      </c>
      <c r="CR36" t="s">
        <v>571</v>
      </c>
      <c r="CS36" t="s">
        <v>50</v>
      </c>
      <c r="CT36" t="s">
        <v>580</v>
      </c>
      <c r="CU36">
        <v>419</v>
      </c>
    </row>
    <row r="37" spans="2:99">
      <c r="B37" s="390" t="s">
        <v>559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559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559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559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582</v>
      </c>
      <c r="CI37" t="s">
        <v>44</v>
      </c>
      <c r="CJ37" t="s">
        <v>44</v>
      </c>
      <c r="CK37" t="s">
        <v>582</v>
      </c>
      <c r="CQ37" t="s">
        <v>44</v>
      </c>
      <c r="CR37" t="s">
        <v>571</v>
      </c>
      <c r="CS37" t="s">
        <v>48</v>
      </c>
    </row>
    <row r="38" spans="2:99">
      <c r="B38" s="390" t="s">
        <v>560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560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560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560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570</v>
      </c>
      <c r="CE38">
        <v>471948</v>
      </c>
      <c r="CI38" t="s">
        <v>44</v>
      </c>
      <c r="CJ38" t="s">
        <v>44</v>
      </c>
      <c r="CK38" t="s">
        <v>44</v>
      </c>
      <c r="CL38" t="s">
        <v>569</v>
      </c>
      <c r="CM38">
        <v>471948</v>
      </c>
      <c r="CQ38" t="s">
        <v>44</v>
      </c>
      <c r="CR38" t="s">
        <v>571</v>
      </c>
      <c r="CS38" t="s">
        <v>48</v>
      </c>
      <c r="CT38" t="s">
        <v>569</v>
      </c>
      <c r="CU38">
        <v>15478</v>
      </c>
    </row>
    <row r="39" spans="2:99">
      <c r="B39" s="390" t="s">
        <v>561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561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561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561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571</v>
      </c>
      <c r="CE39">
        <v>15478</v>
      </c>
      <c r="CI39" t="s">
        <v>44</v>
      </c>
      <c r="CJ39" t="s">
        <v>44</v>
      </c>
      <c r="CK39" t="s">
        <v>44</v>
      </c>
      <c r="CL39" t="s">
        <v>588</v>
      </c>
      <c r="CM39">
        <v>3625</v>
      </c>
      <c r="CQ39" t="s">
        <v>44</v>
      </c>
      <c r="CR39" t="s">
        <v>571</v>
      </c>
      <c r="CS39" t="s">
        <v>48</v>
      </c>
      <c r="CT39" t="s">
        <v>588</v>
      </c>
      <c r="CU39">
        <v>474</v>
      </c>
    </row>
    <row r="40" spans="2:99">
      <c r="B40" s="390" t="s">
        <v>562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562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562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562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572</v>
      </c>
      <c r="CE40">
        <v>25149</v>
      </c>
      <c r="CI40" t="s">
        <v>44</v>
      </c>
      <c r="CJ40" t="s">
        <v>44</v>
      </c>
      <c r="CK40" t="s">
        <v>44</v>
      </c>
      <c r="CL40" t="s">
        <v>589</v>
      </c>
      <c r="CM40">
        <v>165422</v>
      </c>
      <c r="CQ40" t="s">
        <v>44</v>
      </c>
      <c r="CR40" t="s">
        <v>571</v>
      </c>
      <c r="CS40" t="s">
        <v>48</v>
      </c>
      <c r="CT40" t="s">
        <v>589</v>
      </c>
      <c r="CU40">
        <v>6318</v>
      </c>
    </row>
    <row r="41" spans="2:99">
      <c r="B41" s="390" t="s">
        <v>595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595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595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595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571</v>
      </c>
      <c r="CS41" t="s">
        <v>48</v>
      </c>
      <c r="CT41" t="s">
        <v>590</v>
      </c>
      <c r="CU41">
        <v>5273</v>
      </c>
    </row>
    <row r="42" spans="2:99" ht="13.5" thickBot="1">
      <c r="B42" s="390" t="s">
        <v>596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596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596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596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573</v>
      </c>
      <c r="CE42">
        <v>39121</v>
      </c>
      <c r="CI42" t="s">
        <v>44</v>
      </c>
      <c r="CJ42" t="s">
        <v>44</v>
      </c>
      <c r="CK42" t="s">
        <v>44</v>
      </c>
      <c r="CL42" t="s">
        <v>590</v>
      </c>
      <c r="CM42">
        <v>235910</v>
      </c>
      <c r="CQ42" t="s">
        <v>44</v>
      </c>
      <c r="CR42" t="s">
        <v>571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597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368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222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574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571</v>
      </c>
      <c r="CS43" t="s">
        <v>48</v>
      </c>
      <c r="CT43" t="s">
        <v>602</v>
      </c>
      <c r="CU43">
        <v>1077</v>
      </c>
    </row>
    <row r="44" spans="2:99" ht="13.5" thickBot="1">
      <c r="C44" s="245"/>
      <c r="D44" s="245"/>
      <c r="E44" s="245"/>
      <c r="O44" s="397" t="s">
        <v>597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575</v>
      </c>
      <c r="CE44">
        <v>71056</v>
      </c>
      <c r="CI44" t="s">
        <v>44</v>
      </c>
      <c r="CJ44" t="s">
        <v>44</v>
      </c>
      <c r="CK44" t="s">
        <v>44</v>
      </c>
      <c r="CL44" t="s">
        <v>602</v>
      </c>
      <c r="CM44">
        <v>25563</v>
      </c>
      <c r="CQ44" t="s">
        <v>44</v>
      </c>
      <c r="CR44" t="s">
        <v>571</v>
      </c>
      <c r="CS44" t="s">
        <v>48</v>
      </c>
      <c r="CT44" t="s">
        <v>591</v>
      </c>
      <c r="CU44">
        <v>831</v>
      </c>
    </row>
    <row r="45" spans="2:99">
      <c r="B45" s="400" t="s">
        <v>50</v>
      </c>
      <c r="C45" s="389" t="s">
        <v>588</v>
      </c>
      <c r="D45" s="389" t="s">
        <v>589</v>
      </c>
      <c r="E45" s="389" t="s">
        <v>590</v>
      </c>
      <c r="F45" s="389" t="s">
        <v>141</v>
      </c>
      <c r="G45" s="389" t="s">
        <v>602</v>
      </c>
      <c r="H45" s="389" t="s">
        <v>591</v>
      </c>
      <c r="I45" s="389" t="s">
        <v>592</v>
      </c>
      <c r="J45" s="389" t="s">
        <v>593</v>
      </c>
      <c r="K45" s="389" t="s">
        <v>594</v>
      </c>
      <c r="L45" s="389" t="s">
        <v>580</v>
      </c>
      <c r="M45" s="394"/>
      <c r="O45" s="400" t="s">
        <v>50</v>
      </c>
      <c r="P45" s="389" t="s">
        <v>588</v>
      </c>
      <c r="Q45" s="389" t="s">
        <v>589</v>
      </c>
      <c r="R45" s="389" t="s">
        <v>590</v>
      </c>
      <c r="S45" s="389" t="s">
        <v>141</v>
      </c>
      <c r="T45" s="389" t="s">
        <v>602</v>
      </c>
      <c r="U45" s="389" t="s">
        <v>591</v>
      </c>
      <c r="V45" s="389" t="s">
        <v>592</v>
      </c>
      <c r="W45" s="389" t="s">
        <v>593</v>
      </c>
      <c r="X45" s="389" t="s">
        <v>594</v>
      </c>
      <c r="Y45" s="389" t="s">
        <v>580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222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588</v>
      </c>
      <c r="BN45" s="389" t="s">
        <v>589</v>
      </c>
      <c r="BO45" s="389" t="s">
        <v>590</v>
      </c>
      <c r="BP45" s="389" t="s">
        <v>141</v>
      </c>
      <c r="BQ45" s="389" t="s">
        <v>602</v>
      </c>
      <c r="BR45" s="389" t="s">
        <v>591</v>
      </c>
      <c r="BS45" s="389" t="s">
        <v>592</v>
      </c>
      <c r="BT45" s="389" t="s">
        <v>593</v>
      </c>
      <c r="BU45" s="389" t="s">
        <v>594</v>
      </c>
      <c r="BV45" s="389" t="s">
        <v>580</v>
      </c>
      <c r="BW45" s="389" t="s">
        <v>623</v>
      </c>
      <c r="BX45" s="394"/>
      <c r="CC45" t="s">
        <v>44</v>
      </c>
      <c r="CD45" t="s">
        <v>576</v>
      </c>
      <c r="CE45">
        <v>49522</v>
      </c>
      <c r="CI45" t="s">
        <v>44</v>
      </c>
      <c r="CJ45" t="s">
        <v>44</v>
      </c>
      <c r="CK45" t="s">
        <v>44</v>
      </c>
      <c r="CL45" t="s">
        <v>591</v>
      </c>
      <c r="CM45">
        <v>12102</v>
      </c>
      <c r="CQ45" t="s">
        <v>44</v>
      </c>
      <c r="CR45" t="s">
        <v>571</v>
      </c>
      <c r="CS45" t="s">
        <v>48</v>
      </c>
      <c r="CT45" t="s">
        <v>592</v>
      </c>
      <c r="CU45">
        <v>85</v>
      </c>
    </row>
    <row r="46" spans="2:99" ht="13.5" thickBot="1">
      <c r="B46" s="390" t="s">
        <v>556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556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556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556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299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577</v>
      </c>
      <c r="CE46">
        <v>80437</v>
      </c>
      <c r="CI46" t="s">
        <v>44</v>
      </c>
      <c r="CJ46" t="s">
        <v>44</v>
      </c>
      <c r="CK46" t="s">
        <v>44</v>
      </c>
      <c r="CL46" t="s">
        <v>592</v>
      </c>
      <c r="CM46">
        <v>1972</v>
      </c>
      <c r="CQ46" t="s">
        <v>44</v>
      </c>
      <c r="CR46" t="s">
        <v>571</v>
      </c>
      <c r="CS46" t="s">
        <v>48</v>
      </c>
      <c r="CT46" t="s">
        <v>593</v>
      </c>
      <c r="CU46">
        <v>420</v>
      </c>
    </row>
    <row r="47" spans="2:99">
      <c r="B47" s="390" t="s">
        <v>557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557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557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557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578</v>
      </c>
      <c r="CE47">
        <v>115869</v>
      </c>
      <c r="CI47" t="s">
        <v>44</v>
      </c>
      <c r="CJ47" t="s">
        <v>44</v>
      </c>
      <c r="CK47" t="s">
        <v>44</v>
      </c>
      <c r="CL47" t="s">
        <v>593</v>
      </c>
      <c r="CM47">
        <v>4276</v>
      </c>
      <c r="CQ47" t="s">
        <v>44</v>
      </c>
      <c r="CR47" t="s">
        <v>571</v>
      </c>
      <c r="CS47" t="s">
        <v>48</v>
      </c>
      <c r="CT47" t="s">
        <v>594</v>
      </c>
      <c r="CU47">
        <v>76</v>
      </c>
    </row>
    <row r="48" spans="2:99">
      <c r="B48" s="390" t="s">
        <v>558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558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558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558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579</v>
      </c>
      <c r="CE48">
        <v>5900</v>
      </c>
      <c r="CI48" t="s">
        <v>44</v>
      </c>
      <c r="CJ48" t="s">
        <v>44</v>
      </c>
      <c r="CK48" t="s">
        <v>44</v>
      </c>
      <c r="CL48" t="s">
        <v>594</v>
      </c>
      <c r="CM48">
        <v>1305</v>
      </c>
      <c r="CQ48" t="s">
        <v>44</v>
      </c>
      <c r="CR48" t="s">
        <v>571</v>
      </c>
      <c r="CS48" t="s">
        <v>48</v>
      </c>
      <c r="CT48" t="s">
        <v>580</v>
      </c>
      <c r="CU48">
        <v>88</v>
      </c>
    </row>
    <row r="49" spans="2:99">
      <c r="B49" s="390" t="s">
        <v>559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559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559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559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580</v>
      </c>
      <c r="CE49">
        <v>26052</v>
      </c>
      <c r="CI49" t="s">
        <v>44</v>
      </c>
      <c r="CJ49" t="s">
        <v>44</v>
      </c>
      <c r="CK49" t="s">
        <v>44</v>
      </c>
      <c r="CL49" t="s">
        <v>580</v>
      </c>
      <c r="CM49">
        <v>6256</v>
      </c>
      <c r="CQ49" t="s">
        <v>44</v>
      </c>
      <c r="CR49" t="s">
        <v>571</v>
      </c>
      <c r="CS49" t="s">
        <v>48</v>
      </c>
    </row>
    <row r="50" spans="2:99">
      <c r="B50" s="390" t="s">
        <v>560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560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560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560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583</v>
      </c>
      <c r="CI50" t="s">
        <v>44</v>
      </c>
      <c r="CJ50" t="s">
        <v>44</v>
      </c>
      <c r="CK50" t="s">
        <v>583</v>
      </c>
      <c r="CQ50" t="s">
        <v>44</v>
      </c>
      <c r="CR50" t="s">
        <v>571</v>
      </c>
      <c r="CS50" t="s">
        <v>48</v>
      </c>
      <c r="CT50" t="s">
        <v>569</v>
      </c>
      <c r="CU50">
        <v>36956</v>
      </c>
    </row>
    <row r="51" spans="2:99">
      <c r="B51" s="390" t="s">
        <v>561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561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561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561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570</v>
      </c>
      <c r="CE51">
        <v>284569</v>
      </c>
      <c r="CI51" t="s">
        <v>44</v>
      </c>
      <c r="CJ51" t="s">
        <v>44</v>
      </c>
      <c r="CK51" t="s">
        <v>44</v>
      </c>
      <c r="CL51" t="s">
        <v>569</v>
      </c>
      <c r="CM51">
        <v>284569</v>
      </c>
      <c r="CQ51" t="s">
        <v>44</v>
      </c>
      <c r="CR51" t="s">
        <v>571</v>
      </c>
      <c r="CS51" t="s">
        <v>48</v>
      </c>
      <c r="CT51" t="s">
        <v>588</v>
      </c>
      <c r="CU51">
        <v>1568</v>
      </c>
    </row>
    <row r="52" spans="2:99">
      <c r="B52" s="390" t="s">
        <v>562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562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562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562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571</v>
      </c>
      <c r="CE52">
        <v>36956</v>
      </c>
      <c r="CI52" t="s">
        <v>44</v>
      </c>
      <c r="CJ52" t="s">
        <v>44</v>
      </c>
      <c r="CK52" t="s">
        <v>44</v>
      </c>
      <c r="CL52" t="s">
        <v>588</v>
      </c>
      <c r="CM52">
        <v>5402</v>
      </c>
      <c r="CQ52" t="s">
        <v>44</v>
      </c>
      <c r="CR52" t="s">
        <v>571</v>
      </c>
      <c r="CS52" t="s">
        <v>48</v>
      </c>
      <c r="CT52" t="s">
        <v>589</v>
      </c>
      <c r="CU52">
        <v>8359</v>
      </c>
    </row>
    <row r="53" spans="2:99">
      <c r="B53" s="390" t="s">
        <v>595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595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595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595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572</v>
      </c>
      <c r="CE53">
        <v>31594</v>
      </c>
      <c r="CI53" t="s">
        <v>44</v>
      </c>
      <c r="CJ53" t="s">
        <v>44</v>
      </c>
      <c r="CK53" t="s">
        <v>44</v>
      </c>
      <c r="CL53" t="s">
        <v>589</v>
      </c>
      <c r="CM53">
        <v>61595</v>
      </c>
      <c r="CQ53" t="s">
        <v>44</v>
      </c>
      <c r="CR53" t="s">
        <v>571</v>
      </c>
      <c r="CS53" t="s">
        <v>48</v>
      </c>
      <c r="CT53" t="s">
        <v>590</v>
      </c>
      <c r="CU53">
        <v>19994</v>
      </c>
    </row>
    <row r="54" spans="2:99" ht="13.5" thickBot="1">
      <c r="B54" s="390" t="s">
        <v>596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596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596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596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573</v>
      </c>
      <c r="CE54">
        <v>38410</v>
      </c>
      <c r="CI54" t="s">
        <v>44</v>
      </c>
      <c r="CJ54" t="s">
        <v>44</v>
      </c>
      <c r="CK54" t="s">
        <v>44</v>
      </c>
      <c r="CL54" t="s">
        <v>590</v>
      </c>
      <c r="CM54">
        <v>162887</v>
      </c>
      <c r="CQ54" t="s">
        <v>44</v>
      </c>
      <c r="CR54" t="s">
        <v>571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597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368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222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574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571</v>
      </c>
      <c r="CS55" t="s">
        <v>48</v>
      </c>
      <c r="CT55" t="s">
        <v>602</v>
      </c>
      <c r="CU55">
        <v>2267</v>
      </c>
    </row>
    <row r="56" spans="2:99" ht="13.5" thickBot="1">
      <c r="B56" s="94" t="s">
        <v>555</v>
      </c>
      <c r="C56" t="s">
        <v>438</v>
      </c>
      <c r="D56" t="s">
        <v>302</v>
      </c>
      <c r="E56" t="s">
        <v>48</v>
      </c>
      <c r="F56" t="s">
        <v>50</v>
      </c>
      <c r="O56" s="397" t="s">
        <v>597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575</v>
      </c>
      <c r="CE56">
        <v>36397</v>
      </c>
      <c r="CI56" t="s">
        <v>44</v>
      </c>
      <c r="CJ56" t="s">
        <v>44</v>
      </c>
      <c r="CK56" t="s">
        <v>44</v>
      </c>
      <c r="CL56" t="s">
        <v>602</v>
      </c>
      <c r="CM56">
        <v>20177</v>
      </c>
      <c r="CQ56" t="s">
        <v>44</v>
      </c>
      <c r="CR56" t="s">
        <v>571</v>
      </c>
      <c r="CS56" t="s">
        <v>48</v>
      </c>
      <c r="CT56" t="s">
        <v>591</v>
      </c>
      <c r="CU56">
        <v>632</v>
      </c>
    </row>
    <row r="57" spans="2:99">
      <c r="B57" t="s">
        <v>556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576</v>
      </c>
      <c r="CE57">
        <v>23557</v>
      </c>
      <c r="CI57" t="s">
        <v>44</v>
      </c>
      <c r="CJ57" t="s">
        <v>44</v>
      </c>
      <c r="CK57" t="s">
        <v>44</v>
      </c>
      <c r="CL57" t="s">
        <v>591</v>
      </c>
      <c r="CM57">
        <v>5691</v>
      </c>
      <c r="CQ57" t="s">
        <v>44</v>
      </c>
      <c r="CR57" t="s">
        <v>571</v>
      </c>
      <c r="CS57" t="s">
        <v>48</v>
      </c>
      <c r="CT57" t="s">
        <v>592</v>
      </c>
      <c r="CU57">
        <v>111</v>
      </c>
    </row>
    <row r="58" spans="2:99">
      <c r="B58" t="s">
        <v>556</v>
      </c>
      <c r="C58" s="378" t="s">
        <v>603</v>
      </c>
      <c r="D58">
        <v>2</v>
      </c>
      <c r="E58">
        <v>3</v>
      </c>
      <c r="F58">
        <v>8</v>
      </c>
      <c r="AY58" s="413" t="s">
        <v>222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577</v>
      </c>
      <c r="CE58">
        <v>19161</v>
      </c>
      <c r="CI58" t="s">
        <v>44</v>
      </c>
      <c r="CJ58" t="s">
        <v>44</v>
      </c>
      <c r="CK58" t="s">
        <v>44</v>
      </c>
      <c r="CL58" t="s">
        <v>592</v>
      </c>
      <c r="CM58">
        <v>982</v>
      </c>
      <c r="CQ58" t="s">
        <v>44</v>
      </c>
      <c r="CR58" t="s">
        <v>571</v>
      </c>
      <c r="CS58" t="s">
        <v>48</v>
      </c>
      <c r="CT58" t="s">
        <v>593</v>
      </c>
      <c r="CU58">
        <v>391</v>
      </c>
    </row>
    <row r="59" spans="2:99" ht="13.5" thickBot="1">
      <c r="B59" t="s">
        <v>556</v>
      </c>
      <c r="C59" t="s">
        <v>471</v>
      </c>
      <c r="D59">
        <v>7</v>
      </c>
      <c r="E59">
        <v>56</v>
      </c>
      <c r="F59">
        <v>62</v>
      </c>
      <c r="AY59" s="416" t="s">
        <v>299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578</v>
      </c>
      <c r="CE59">
        <v>51682</v>
      </c>
      <c r="CI59" t="s">
        <v>44</v>
      </c>
      <c r="CJ59" t="s">
        <v>44</v>
      </c>
      <c r="CK59" t="s">
        <v>44</v>
      </c>
      <c r="CL59" t="s">
        <v>593</v>
      </c>
      <c r="CM59">
        <v>2318</v>
      </c>
      <c r="CQ59" t="s">
        <v>44</v>
      </c>
      <c r="CR59" t="s">
        <v>571</v>
      </c>
      <c r="CS59" t="s">
        <v>48</v>
      </c>
      <c r="CT59" t="s">
        <v>594</v>
      </c>
      <c r="CU59">
        <v>101</v>
      </c>
    </row>
    <row r="60" spans="2:99">
      <c r="B60" t="s">
        <v>556</v>
      </c>
      <c r="C60" t="s">
        <v>450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579</v>
      </c>
      <c r="CE60">
        <v>3127</v>
      </c>
      <c r="CI60" t="s">
        <v>44</v>
      </c>
      <c r="CJ60" t="s">
        <v>44</v>
      </c>
      <c r="CK60" t="s">
        <v>44</v>
      </c>
      <c r="CL60" t="s">
        <v>594</v>
      </c>
      <c r="CM60">
        <v>707</v>
      </c>
      <c r="CQ60" t="s">
        <v>44</v>
      </c>
      <c r="CR60" t="s">
        <v>571</v>
      </c>
      <c r="CS60" t="s">
        <v>48</v>
      </c>
      <c r="CT60" t="s">
        <v>580</v>
      </c>
      <c r="CU60">
        <v>229</v>
      </c>
    </row>
    <row r="61" spans="2:99">
      <c r="B61" t="s">
        <v>556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580</v>
      </c>
      <c r="CE61">
        <v>19315</v>
      </c>
      <c r="CI61" t="s">
        <v>44</v>
      </c>
      <c r="CJ61" t="s">
        <v>44</v>
      </c>
      <c r="CK61" t="s">
        <v>44</v>
      </c>
      <c r="CL61" t="s">
        <v>580</v>
      </c>
      <c r="CM61">
        <v>6366</v>
      </c>
      <c r="CQ61" t="s">
        <v>44</v>
      </c>
      <c r="CR61" t="s">
        <v>571</v>
      </c>
      <c r="CS61" t="s">
        <v>302</v>
      </c>
    </row>
    <row r="62" spans="2:99">
      <c r="B62" t="s">
        <v>556</v>
      </c>
      <c r="C62" t="s">
        <v>451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584</v>
      </c>
      <c r="CI62" t="s">
        <v>44</v>
      </c>
      <c r="CJ62" t="s">
        <v>44</v>
      </c>
      <c r="CK62" t="s">
        <v>584</v>
      </c>
      <c r="CQ62" t="s">
        <v>44</v>
      </c>
      <c r="CR62" t="s">
        <v>571</v>
      </c>
      <c r="CS62" t="s">
        <v>302</v>
      </c>
      <c r="CT62" t="s">
        <v>569</v>
      </c>
      <c r="CU62">
        <v>3159</v>
      </c>
    </row>
    <row r="63" spans="2:99">
      <c r="B63" t="s">
        <v>556</v>
      </c>
      <c r="C63" s="374" t="s">
        <v>473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570</v>
      </c>
      <c r="CE63">
        <v>172096</v>
      </c>
      <c r="CI63" t="s">
        <v>44</v>
      </c>
      <c r="CJ63" t="s">
        <v>44</v>
      </c>
      <c r="CK63" t="s">
        <v>44</v>
      </c>
      <c r="CL63" t="s">
        <v>569</v>
      </c>
      <c r="CM63">
        <v>172096</v>
      </c>
      <c r="CQ63" t="s">
        <v>44</v>
      </c>
      <c r="CR63" t="s">
        <v>571</v>
      </c>
      <c r="CS63" t="s">
        <v>302</v>
      </c>
      <c r="CT63" t="s">
        <v>588</v>
      </c>
      <c r="CU63">
        <v>166</v>
      </c>
    </row>
    <row r="64" spans="2:99">
      <c r="B64" t="s">
        <v>556</v>
      </c>
      <c r="C64" t="s">
        <v>452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571</v>
      </c>
      <c r="CE64">
        <v>3159</v>
      </c>
      <c r="CI64" t="s">
        <v>44</v>
      </c>
      <c r="CJ64" t="s">
        <v>44</v>
      </c>
      <c r="CK64" t="s">
        <v>44</v>
      </c>
      <c r="CL64" t="s">
        <v>588</v>
      </c>
      <c r="CM64">
        <v>3289</v>
      </c>
      <c r="CQ64" t="s">
        <v>44</v>
      </c>
      <c r="CR64" t="s">
        <v>571</v>
      </c>
      <c r="CS64" t="s">
        <v>302</v>
      </c>
      <c r="CT64" t="s">
        <v>589</v>
      </c>
      <c r="CU64">
        <v>223</v>
      </c>
    </row>
    <row r="65" spans="2:99">
      <c r="B65" t="s">
        <v>556</v>
      </c>
      <c r="C65" s="378" t="s">
        <v>604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572</v>
      </c>
      <c r="CE65">
        <v>2434</v>
      </c>
      <c r="CI65" t="s">
        <v>44</v>
      </c>
      <c r="CJ65" t="s">
        <v>44</v>
      </c>
      <c r="CK65" t="s">
        <v>44</v>
      </c>
      <c r="CL65" t="s">
        <v>589</v>
      </c>
      <c r="CM65">
        <v>4596</v>
      </c>
      <c r="CQ65" t="s">
        <v>44</v>
      </c>
      <c r="CR65" t="s">
        <v>571</v>
      </c>
      <c r="CS65" t="s">
        <v>302</v>
      </c>
      <c r="CT65" t="s">
        <v>590</v>
      </c>
      <c r="CU65">
        <v>1077</v>
      </c>
    </row>
    <row r="66" spans="2:99">
      <c r="B66" t="s">
        <v>556</v>
      </c>
      <c r="C66" t="s">
        <v>474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573</v>
      </c>
      <c r="CE66">
        <v>3415</v>
      </c>
      <c r="CI66" t="s">
        <v>44</v>
      </c>
      <c r="CJ66" t="s">
        <v>44</v>
      </c>
      <c r="CK66" t="s">
        <v>44</v>
      </c>
      <c r="CL66" t="s">
        <v>590</v>
      </c>
      <c r="CM66">
        <v>73152</v>
      </c>
      <c r="CQ66" t="s">
        <v>44</v>
      </c>
      <c r="CR66" t="s">
        <v>571</v>
      </c>
      <c r="CS66" t="s">
        <v>302</v>
      </c>
      <c r="CT66" t="s">
        <v>141</v>
      </c>
      <c r="CU66">
        <v>1575</v>
      </c>
    </row>
    <row r="67" spans="2:99">
      <c r="B67" t="s">
        <v>556</v>
      </c>
      <c r="C67" t="s">
        <v>477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574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571</v>
      </c>
      <c r="CS67" t="s">
        <v>302</v>
      </c>
      <c r="CT67" t="s">
        <v>602</v>
      </c>
      <c r="CU67">
        <v>40</v>
      </c>
    </row>
    <row r="68" spans="2:99">
      <c r="B68" t="s">
        <v>556</v>
      </c>
      <c r="C68" t="s">
        <v>472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575</v>
      </c>
      <c r="CE68">
        <v>5873</v>
      </c>
      <c r="CI68" t="s">
        <v>44</v>
      </c>
      <c r="CJ68" t="s">
        <v>44</v>
      </c>
      <c r="CK68" t="s">
        <v>44</v>
      </c>
      <c r="CL68" t="s">
        <v>602</v>
      </c>
      <c r="CM68">
        <v>1107</v>
      </c>
      <c r="CQ68" t="s">
        <v>44</v>
      </c>
      <c r="CR68" t="s">
        <v>571</v>
      </c>
      <c r="CS68" t="s">
        <v>302</v>
      </c>
      <c r="CT68" t="s">
        <v>591</v>
      </c>
      <c r="CU68">
        <v>8</v>
      </c>
    </row>
    <row r="69" spans="2:99">
      <c r="B69" t="s">
        <v>556</v>
      </c>
      <c r="C69" t="s">
        <v>527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576</v>
      </c>
      <c r="CE69">
        <v>9310</v>
      </c>
      <c r="CI69" t="s">
        <v>44</v>
      </c>
      <c r="CJ69" t="s">
        <v>44</v>
      </c>
      <c r="CK69" t="s">
        <v>44</v>
      </c>
      <c r="CL69" t="s">
        <v>591</v>
      </c>
      <c r="CM69">
        <v>317</v>
      </c>
      <c r="CQ69" t="s">
        <v>44</v>
      </c>
      <c r="CR69" t="s">
        <v>571</v>
      </c>
      <c r="CS69" t="s">
        <v>302</v>
      </c>
      <c r="CT69" t="s">
        <v>592</v>
      </c>
      <c r="CU69">
        <v>13</v>
      </c>
    </row>
    <row r="70" spans="2:99">
      <c r="B70" t="s">
        <v>556</v>
      </c>
      <c r="C70" t="s">
        <v>479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577</v>
      </c>
      <c r="CE70">
        <v>27108</v>
      </c>
      <c r="CI70" t="s">
        <v>44</v>
      </c>
      <c r="CJ70" t="s">
        <v>44</v>
      </c>
      <c r="CK70" t="s">
        <v>44</v>
      </c>
      <c r="CL70" t="s">
        <v>592</v>
      </c>
      <c r="CM70">
        <v>648</v>
      </c>
      <c r="CQ70" t="s">
        <v>44</v>
      </c>
      <c r="CR70" t="s">
        <v>571</v>
      </c>
      <c r="CS70" t="s">
        <v>302</v>
      </c>
      <c r="CT70" t="s">
        <v>593</v>
      </c>
      <c r="CU70">
        <v>16</v>
      </c>
    </row>
    <row r="71" spans="2:99">
      <c r="B71" t="s">
        <v>556</v>
      </c>
      <c r="C71" t="s">
        <v>453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578</v>
      </c>
      <c r="CE71">
        <v>84521</v>
      </c>
      <c r="CI71" t="s">
        <v>44</v>
      </c>
      <c r="CJ71" t="s">
        <v>44</v>
      </c>
      <c r="CK71" t="s">
        <v>44</v>
      </c>
      <c r="CL71" t="s">
        <v>593</v>
      </c>
      <c r="CM71">
        <v>350</v>
      </c>
      <c r="CQ71" t="s">
        <v>44</v>
      </c>
      <c r="CR71" t="s">
        <v>571</v>
      </c>
      <c r="CS71" t="s">
        <v>302</v>
      </c>
      <c r="CT71" t="s">
        <v>594</v>
      </c>
      <c r="CU71">
        <v>17</v>
      </c>
    </row>
    <row r="72" spans="2:99">
      <c r="B72" t="s">
        <v>556</v>
      </c>
      <c r="C72" t="s">
        <v>475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579</v>
      </c>
      <c r="CE72">
        <v>5717</v>
      </c>
      <c r="CI72" t="s">
        <v>44</v>
      </c>
      <c r="CJ72" t="s">
        <v>44</v>
      </c>
      <c r="CK72" t="s">
        <v>44</v>
      </c>
      <c r="CL72" t="s">
        <v>594</v>
      </c>
      <c r="CM72">
        <v>1146</v>
      </c>
      <c r="CQ72" t="s">
        <v>44</v>
      </c>
      <c r="CR72" t="s">
        <v>571</v>
      </c>
      <c r="CS72" t="s">
        <v>302</v>
      </c>
      <c r="CT72" t="s">
        <v>580</v>
      </c>
      <c r="CU72">
        <v>24</v>
      </c>
    </row>
    <row r="73" spans="2:99">
      <c r="B73" t="s">
        <v>557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580</v>
      </c>
      <c r="CE73">
        <v>26520</v>
      </c>
      <c r="CI73" t="s">
        <v>44</v>
      </c>
      <c r="CJ73" t="s">
        <v>44</v>
      </c>
      <c r="CK73" t="s">
        <v>44</v>
      </c>
      <c r="CL73" t="s">
        <v>580</v>
      </c>
      <c r="CM73">
        <v>9152</v>
      </c>
      <c r="CQ73" t="s">
        <v>44</v>
      </c>
      <c r="CR73" t="s">
        <v>571</v>
      </c>
      <c r="CS73" t="s">
        <v>302</v>
      </c>
    </row>
    <row r="74" spans="2:99">
      <c r="B74" t="s">
        <v>557</v>
      </c>
      <c r="C74" t="s">
        <v>603</v>
      </c>
      <c r="E74">
        <v>1</v>
      </c>
      <c r="F74">
        <v>1</v>
      </c>
      <c r="CA74" t="s">
        <v>44</v>
      </c>
      <c r="CB74" t="s">
        <v>44</v>
      </c>
      <c r="CC74" t="s">
        <v>585</v>
      </c>
      <c r="CI74" t="s">
        <v>44</v>
      </c>
      <c r="CJ74" t="s">
        <v>44</v>
      </c>
      <c r="CK74" t="s">
        <v>585</v>
      </c>
      <c r="CQ74" t="s">
        <v>44</v>
      </c>
      <c r="CR74" t="s">
        <v>571</v>
      </c>
      <c r="CS74" t="s">
        <v>302</v>
      </c>
      <c r="CT74" t="s">
        <v>569</v>
      </c>
      <c r="CU74">
        <v>10547</v>
      </c>
    </row>
    <row r="75" spans="2:99">
      <c r="B75" t="s">
        <v>557</v>
      </c>
      <c r="C75" t="s">
        <v>471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570</v>
      </c>
      <c r="CE75">
        <v>28783</v>
      </c>
      <c r="CI75" t="s">
        <v>44</v>
      </c>
      <c r="CJ75" t="s">
        <v>44</v>
      </c>
      <c r="CK75" t="s">
        <v>44</v>
      </c>
      <c r="CL75" t="s">
        <v>569</v>
      </c>
      <c r="CM75">
        <v>28783</v>
      </c>
      <c r="CQ75" t="s">
        <v>44</v>
      </c>
      <c r="CR75" t="s">
        <v>571</v>
      </c>
      <c r="CS75" t="s">
        <v>302</v>
      </c>
      <c r="CT75" t="s">
        <v>588</v>
      </c>
      <c r="CU75">
        <v>775</v>
      </c>
    </row>
    <row r="76" spans="2:99">
      <c r="B76" t="s">
        <v>557</v>
      </c>
      <c r="C76" t="s">
        <v>450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571</v>
      </c>
      <c r="CE76">
        <v>9575</v>
      </c>
      <c r="CI76" t="s">
        <v>44</v>
      </c>
      <c r="CJ76" t="s">
        <v>44</v>
      </c>
      <c r="CK76" t="s">
        <v>44</v>
      </c>
      <c r="CL76" t="s">
        <v>588</v>
      </c>
      <c r="CM76">
        <v>1513</v>
      </c>
      <c r="CQ76" t="s">
        <v>44</v>
      </c>
      <c r="CR76" t="s">
        <v>571</v>
      </c>
      <c r="CS76" t="s">
        <v>302</v>
      </c>
      <c r="CT76" t="s">
        <v>589</v>
      </c>
      <c r="CU76">
        <v>1399</v>
      </c>
    </row>
    <row r="77" spans="2:99">
      <c r="B77" t="s">
        <v>557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572</v>
      </c>
      <c r="CE77">
        <v>2653</v>
      </c>
      <c r="CI77" t="s">
        <v>44</v>
      </c>
      <c r="CJ77" t="s">
        <v>44</v>
      </c>
      <c r="CK77" t="s">
        <v>44</v>
      </c>
      <c r="CL77" t="s">
        <v>589</v>
      </c>
      <c r="CM77">
        <v>4191</v>
      </c>
      <c r="CQ77" t="s">
        <v>44</v>
      </c>
      <c r="CR77" t="s">
        <v>571</v>
      </c>
      <c r="CS77" t="s">
        <v>302</v>
      </c>
      <c r="CT77" t="s">
        <v>590</v>
      </c>
      <c r="CU77">
        <v>2576</v>
      </c>
    </row>
    <row r="78" spans="2:99">
      <c r="B78" t="s">
        <v>557</v>
      </c>
      <c r="C78" t="s">
        <v>451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573</v>
      </c>
      <c r="CE78">
        <v>1745</v>
      </c>
      <c r="CI78" t="s">
        <v>44</v>
      </c>
      <c r="CJ78" t="s">
        <v>44</v>
      </c>
      <c r="CK78" t="s">
        <v>44</v>
      </c>
      <c r="CL78" t="s">
        <v>590</v>
      </c>
      <c r="CM78">
        <v>6389</v>
      </c>
      <c r="CQ78" t="s">
        <v>44</v>
      </c>
      <c r="CR78" t="s">
        <v>571</v>
      </c>
      <c r="CS78" t="s">
        <v>302</v>
      </c>
      <c r="CT78" t="s">
        <v>141</v>
      </c>
      <c r="CU78">
        <v>5260</v>
      </c>
    </row>
    <row r="79" spans="2:99">
      <c r="B79" t="s">
        <v>557</v>
      </c>
      <c r="C79" t="s">
        <v>473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574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571</v>
      </c>
      <c r="CS79" t="s">
        <v>302</v>
      </c>
      <c r="CT79" t="s">
        <v>602</v>
      </c>
      <c r="CU79">
        <v>123</v>
      </c>
    </row>
    <row r="80" spans="2:99">
      <c r="B80" t="s">
        <v>557</v>
      </c>
      <c r="C80" t="s">
        <v>452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575</v>
      </c>
      <c r="CE80">
        <v>1176</v>
      </c>
      <c r="CI80" t="s">
        <v>44</v>
      </c>
      <c r="CJ80" t="s">
        <v>44</v>
      </c>
      <c r="CK80" t="s">
        <v>44</v>
      </c>
      <c r="CL80" t="s">
        <v>602</v>
      </c>
      <c r="CM80">
        <v>469</v>
      </c>
      <c r="CQ80" t="s">
        <v>44</v>
      </c>
      <c r="CR80" t="s">
        <v>571</v>
      </c>
      <c r="CS80" t="s">
        <v>302</v>
      </c>
      <c r="CT80" t="s">
        <v>591</v>
      </c>
      <c r="CU80">
        <v>67</v>
      </c>
    </row>
    <row r="81" spans="2:99">
      <c r="B81" t="s">
        <v>557</v>
      </c>
      <c r="C81" t="s">
        <v>604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576</v>
      </c>
      <c r="CE81">
        <v>1039</v>
      </c>
      <c r="CI81" t="s">
        <v>44</v>
      </c>
      <c r="CJ81" t="s">
        <v>44</v>
      </c>
      <c r="CK81" t="s">
        <v>44</v>
      </c>
      <c r="CL81" t="s">
        <v>591</v>
      </c>
      <c r="CM81">
        <v>217</v>
      </c>
      <c r="CQ81" t="s">
        <v>44</v>
      </c>
      <c r="CR81" t="s">
        <v>571</v>
      </c>
      <c r="CS81" t="s">
        <v>302</v>
      </c>
      <c r="CT81" t="s">
        <v>592</v>
      </c>
      <c r="CU81">
        <v>43</v>
      </c>
    </row>
    <row r="82" spans="2:99">
      <c r="B82" t="s">
        <v>557</v>
      </c>
      <c r="C82" t="s">
        <v>474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577</v>
      </c>
      <c r="CE82">
        <v>1530</v>
      </c>
      <c r="CI82" t="s">
        <v>44</v>
      </c>
      <c r="CJ82" t="s">
        <v>44</v>
      </c>
      <c r="CK82" t="s">
        <v>44</v>
      </c>
      <c r="CL82" t="s">
        <v>592</v>
      </c>
      <c r="CM82">
        <v>126</v>
      </c>
      <c r="CQ82" t="s">
        <v>44</v>
      </c>
      <c r="CR82" t="s">
        <v>571</v>
      </c>
      <c r="CS82" t="s">
        <v>302</v>
      </c>
      <c r="CT82" t="s">
        <v>593</v>
      </c>
      <c r="CU82">
        <v>72</v>
      </c>
    </row>
    <row r="83" spans="2:99">
      <c r="B83" t="s">
        <v>557</v>
      </c>
      <c r="C83" t="s">
        <v>477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578</v>
      </c>
      <c r="CE83">
        <v>2247</v>
      </c>
      <c r="CI83" t="s">
        <v>44</v>
      </c>
      <c r="CJ83" t="s">
        <v>44</v>
      </c>
      <c r="CK83" t="s">
        <v>44</v>
      </c>
      <c r="CL83" t="s">
        <v>593</v>
      </c>
      <c r="CM83">
        <v>182</v>
      </c>
      <c r="CQ83" t="s">
        <v>44</v>
      </c>
      <c r="CR83" t="s">
        <v>571</v>
      </c>
      <c r="CS83" t="s">
        <v>302</v>
      </c>
      <c r="CT83" t="s">
        <v>594</v>
      </c>
      <c r="CU83">
        <v>75</v>
      </c>
    </row>
    <row r="84" spans="2:99">
      <c r="B84" t="s">
        <v>557</v>
      </c>
      <c r="C84" t="s">
        <v>472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579</v>
      </c>
      <c r="CE84">
        <v>365</v>
      </c>
      <c r="CI84" t="s">
        <v>44</v>
      </c>
      <c r="CJ84" t="s">
        <v>44</v>
      </c>
      <c r="CK84" t="s">
        <v>44</v>
      </c>
      <c r="CL84" t="s">
        <v>594</v>
      </c>
      <c r="CM84">
        <v>203</v>
      </c>
      <c r="CQ84" t="s">
        <v>44</v>
      </c>
      <c r="CR84" t="s">
        <v>571</v>
      </c>
      <c r="CS84" t="s">
        <v>302</v>
      </c>
      <c r="CT84" t="s">
        <v>580</v>
      </c>
      <c r="CU84">
        <v>157</v>
      </c>
    </row>
    <row r="85" spans="2:99">
      <c r="B85" t="s">
        <v>557</v>
      </c>
      <c r="C85" t="s">
        <v>527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580</v>
      </c>
      <c r="CE85">
        <v>7267</v>
      </c>
      <c r="CI85" t="s">
        <v>44</v>
      </c>
      <c r="CJ85" t="s">
        <v>44</v>
      </c>
      <c r="CK85" t="s">
        <v>44</v>
      </c>
      <c r="CL85" t="s">
        <v>580</v>
      </c>
      <c r="CM85">
        <v>2900</v>
      </c>
      <c r="CQ85" t="s">
        <v>44</v>
      </c>
      <c r="CR85" t="s">
        <v>571</v>
      </c>
      <c r="CS85" t="s">
        <v>580</v>
      </c>
    </row>
    <row r="86" spans="2:99">
      <c r="B86" t="s">
        <v>557</v>
      </c>
      <c r="C86" t="s">
        <v>479</v>
      </c>
      <c r="E86">
        <v>18</v>
      </c>
      <c r="F86">
        <v>51</v>
      </c>
      <c r="CA86" t="s">
        <v>44</v>
      </c>
      <c r="CB86" t="s">
        <v>44</v>
      </c>
      <c r="CC86" t="s">
        <v>586</v>
      </c>
      <c r="CI86" t="s">
        <v>44</v>
      </c>
      <c r="CJ86" t="s">
        <v>44</v>
      </c>
      <c r="CK86" t="s">
        <v>586</v>
      </c>
      <c r="CQ86" t="s">
        <v>44</v>
      </c>
      <c r="CR86" t="s">
        <v>571</v>
      </c>
      <c r="CS86" t="s">
        <v>580</v>
      </c>
      <c r="CT86" t="s">
        <v>569</v>
      </c>
      <c r="CU86">
        <v>935</v>
      </c>
    </row>
    <row r="87" spans="2:99">
      <c r="B87" t="s">
        <v>557</v>
      </c>
      <c r="C87" t="s">
        <v>453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570</v>
      </c>
      <c r="CE87">
        <v>3266</v>
      </c>
      <c r="CI87" t="s">
        <v>44</v>
      </c>
      <c r="CJ87" t="s">
        <v>44</v>
      </c>
      <c r="CK87" t="s">
        <v>44</v>
      </c>
      <c r="CL87" t="s">
        <v>569</v>
      </c>
      <c r="CM87">
        <v>3266</v>
      </c>
      <c r="CQ87" t="s">
        <v>44</v>
      </c>
      <c r="CR87" t="s">
        <v>571</v>
      </c>
      <c r="CS87" t="s">
        <v>580</v>
      </c>
      <c r="CT87" t="s">
        <v>588</v>
      </c>
      <c r="CU87">
        <v>38</v>
      </c>
    </row>
    <row r="88" spans="2:99">
      <c r="B88" t="s">
        <v>557</v>
      </c>
      <c r="C88" t="s">
        <v>475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571</v>
      </c>
      <c r="CE88">
        <v>972</v>
      </c>
      <c r="CI88" t="s">
        <v>44</v>
      </c>
      <c r="CJ88" t="s">
        <v>44</v>
      </c>
      <c r="CK88" t="s">
        <v>44</v>
      </c>
      <c r="CL88" t="s">
        <v>588</v>
      </c>
      <c r="CM88">
        <v>266</v>
      </c>
      <c r="CQ88" t="s">
        <v>44</v>
      </c>
      <c r="CR88" t="s">
        <v>571</v>
      </c>
      <c r="CS88" t="s">
        <v>580</v>
      </c>
      <c r="CT88" t="s">
        <v>589</v>
      </c>
      <c r="CU88">
        <v>368</v>
      </c>
    </row>
    <row r="89" spans="2:99">
      <c r="B89" t="s">
        <v>558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572</v>
      </c>
      <c r="CE89">
        <v>306</v>
      </c>
      <c r="CI89" t="s">
        <v>44</v>
      </c>
      <c r="CJ89" t="s">
        <v>44</v>
      </c>
      <c r="CK89" t="s">
        <v>44</v>
      </c>
      <c r="CL89" t="s">
        <v>589</v>
      </c>
      <c r="CM89">
        <v>412</v>
      </c>
      <c r="CQ89" t="s">
        <v>44</v>
      </c>
      <c r="CR89" t="s">
        <v>571</v>
      </c>
      <c r="CS89" t="s">
        <v>580</v>
      </c>
      <c r="CT89" t="s">
        <v>590</v>
      </c>
      <c r="CU89">
        <v>110</v>
      </c>
    </row>
    <row r="90" spans="2:99">
      <c r="B90" t="s">
        <v>558</v>
      </c>
      <c r="C90" t="s">
        <v>603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573</v>
      </c>
      <c r="CE90">
        <v>229</v>
      </c>
      <c r="CI90" t="s">
        <v>44</v>
      </c>
      <c r="CJ90" t="s">
        <v>44</v>
      </c>
      <c r="CK90" t="s">
        <v>44</v>
      </c>
      <c r="CL90" t="s">
        <v>590</v>
      </c>
      <c r="CM90">
        <v>535</v>
      </c>
      <c r="CQ90" t="s">
        <v>44</v>
      </c>
      <c r="CR90" t="s">
        <v>571</v>
      </c>
      <c r="CS90" t="s">
        <v>580</v>
      </c>
      <c r="CT90" t="s">
        <v>141</v>
      </c>
      <c r="CU90">
        <v>104</v>
      </c>
    </row>
    <row r="91" spans="2:99">
      <c r="B91" t="s">
        <v>558</v>
      </c>
      <c r="C91" t="s">
        <v>448</v>
      </c>
      <c r="E91">
        <v>1</v>
      </c>
      <c r="CA91" t="s">
        <v>44</v>
      </c>
      <c r="CB91" t="s">
        <v>44</v>
      </c>
      <c r="CC91" t="s">
        <v>44</v>
      </c>
      <c r="CD91" t="s">
        <v>574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571</v>
      </c>
      <c r="CS91" t="s">
        <v>580</v>
      </c>
      <c r="CT91" t="s">
        <v>602</v>
      </c>
      <c r="CU91">
        <v>104</v>
      </c>
    </row>
    <row r="92" spans="2:99">
      <c r="B92" t="s">
        <v>558</v>
      </c>
      <c r="C92" t="s">
        <v>471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575</v>
      </c>
      <c r="CE92">
        <v>152</v>
      </c>
      <c r="CI92" t="s">
        <v>44</v>
      </c>
      <c r="CJ92" t="s">
        <v>44</v>
      </c>
      <c r="CK92" t="s">
        <v>44</v>
      </c>
      <c r="CL92" t="s">
        <v>602</v>
      </c>
      <c r="CM92">
        <v>34</v>
      </c>
      <c r="CQ92" t="s">
        <v>44</v>
      </c>
      <c r="CR92" t="s">
        <v>571</v>
      </c>
      <c r="CS92" t="s">
        <v>580</v>
      </c>
      <c r="CT92" t="s">
        <v>591</v>
      </c>
      <c r="CU92">
        <v>112</v>
      </c>
    </row>
    <row r="93" spans="2:99">
      <c r="B93" t="s">
        <v>558</v>
      </c>
      <c r="C93" t="s">
        <v>450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576</v>
      </c>
      <c r="CE93">
        <v>136</v>
      </c>
      <c r="CI93" t="s">
        <v>44</v>
      </c>
      <c r="CJ93" t="s">
        <v>44</v>
      </c>
      <c r="CK93" t="s">
        <v>44</v>
      </c>
      <c r="CL93" t="s">
        <v>591</v>
      </c>
      <c r="CM93">
        <v>31</v>
      </c>
      <c r="CQ93" t="s">
        <v>44</v>
      </c>
      <c r="CR93" t="s">
        <v>571</v>
      </c>
      <c r="CS93" t="s">
        <v>580</v>
      </c>
      <c r="CT93" t="s">
        <v>592</v>
      </c>
      <c r="CU93">
        <v>4</v>
      </c>
    </row>
    <row r="94" spans="2:99">
      <c r="B94" t="s">
        <v>558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577</v>
      </c>
      <c r="CE94">
        <v>142</v>
      </c>
      <c r="CI94" t="s">
        <v>44</v>
      </c>
      <c r="CJ94" t="s">
        <v>44</v>
      </c>
      <c r="CK94" t="s">
        <v>44</v>
      </c>
      <c r="CL94" t="s">
        <v>592</v>
      </c>
      <c r="CM94">
        <v>19</v>
      </c>
      <c r="CQ94" t="s">
        <v>44</v>
      </c>
      <c r="CR94" t="s">
        <v>571</v>
      </c>
      <c r="CS94" t="s">
        <v>580</v>
      </c>
      <c r="CT94" t="s">
        <v>593</v>
      </c>
      <c r="CU94">
        <v>47</v>
      </c>
    </row>
    <row r="95" spans="2:99">
      <c r="B95" t="s">
        <v>558</v>
      </c>
      <c r="C95" t="s">
        <v>451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578</v>
      </c>
      <c r="CE95">
        <v>152</v>
      </c>
      <c r="CI95" t="s">
        <v>44</v>
      </c>
      <c r="CJ95" t="s">
        <v>44</v>
      </c>
      <c r="CK95" t="s">
        <v>44</v>
      </c>
      <c r="CL95" t="s">
        <v>593</v>
      </c>
      <c r="CM95">
        <v>16</v>
      </c>
      <c r="CQ95" t="s">
        <v>44</v>
      </c>
      <c r="CR95" t="s">
        <v>571</v>
      </c>
      <c r="CS95" t="s">
        <v>580</v>
      </c>
      <c r="CT95" t="s">
        <v>594</v>
      </c>
      <c r="CU95">
        <v>2</v>
      </c>
    </row>
    <row r="96" spans="2:99">
      <c r="B96" t="s">
        <v>558</v>
      </c>
      <c r="C96" t="s">
        <v>473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579</v>
      </c>
      <c r="CE96">
        <v>42</v>
      </c>
      <c r="CI96" t="s">
        <v>44</v>
      </c>
      <c r="CJ96" t="s">
        <v>44</v>
      </c>
      <c r="CK96" t="s">
        <v>44</v>
      </c>
      <c r="CL96" t="s">
        <v>594</v>
      </c>
      <c r="CM96">
        <v>49</v>
      </c>
      <c r="CQ96" t="s">
        <v>44</v>
      </c>
      <c r="CR96" t="s">
        <v>571</v>
      </c>
      <c r="CS96" t="s">
        <v>580</v>
      </c>
      <c r="CT96" t="s">
        <v>580</v>
      </c>
      <c r="CU96">
        <v>46</v>
      </c>
    </row>
    <row r="97" spans="2:99">
      <c r="B97" t="s">
        <v>558</v>
      </c>
      <c r="C97" t="s">
        <v>452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580</v>
      </c>
      <c r="CE97">
        <v>940</v>
      </c>
      <c r="CI97" t="s">
        <v>44</v>
      </c>
      <c r="CJ97" t="s">
        <v>44</v>
      </c>
      <c r="CK97" t="s">
        <v>44</v>
      </c>
      <c r="CL97" t="s">
        <v>580</v>
      </c>
      <c r="CM97">
        <v>296</v>
      </c>
      <c r="CQ97" t="s">
        <v>44</v>
      </c>
      <c r="CR97" t="s">
        <v>572</v>
      </c>
    </row>
    <row r="98" spans="2:99">
      <c r="B98" t="s">
        <v>558</v>
      </c>
      <c r="C98" t="s">
        <v>604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580</v>
      </c>
      <c r="CI98" t="s">
        <v>44</v>
      </c>
      <c r="CJ98" t="s">
        <v>44</v>
      </c>
      <c r="CK98" t="s">
        <v>580</v>
      </c>
      <c r="CQ98" t="s">
        <v>44</v>
      </c>
      <c r="CR98" t="s">
        <v>605</v>
      </c>
      <c r="CS98" t="s">
        <v>569</v>
      </c>
    </row>
    <row r="99" spans="2:99">
      <c r="B99" t="s">
        <v>558</v>
      </c>
      <c r="C99" t="s">
        <v>474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570</v>
      </c>
      <c r="CE99">
        <v>21870</v>
      </c>
      <c r="CI99" t="s">
        <v>44</v>
      </c>
      <c r="CJ99" t="s">
        <v>44</v>
      </c>
      <c r="CK99" t="s">
        <v>44</v>
      </c>
      <c r="CL99" t="s">
        <v>569</v>
      </c>
      <c r="CM99">
        <v>21870</v>
      </c>
      <c r="CQ99" t="s">
        <v>44</v>
      </c>
      <c r="CR99" t="s">
        <v>605</v>
      </c>
      <c r="CS99" t="s">
        <v>44</v>
      </c>
      <c r="CT99" t="s">
        <v>569</v>
      </c>
      <c r="CU99">
        <v>109668</v>
      </c>
    </row>
    <row r="100" spans="2:99">
      <c r="B100" t="s">
        <v>558</v>
      </c>
      <c r="C100" t="s">
        <v>477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571</v>
      </c>
      <c r="CE100">
        <v>935</v>
      </c>
      <c r="CI100" t="s">
        <v>44</v>
      </c>
      <c r="CJ100" t="s">
        <v>44</v>
      </c>
      <c r="CK100" t="s">
        <v>44</v>
      </c>
      <c r="CL100" t="s">
        <v>588</v>
      </c>
      <c r="CM100">
        <v>229</v>
      </c>
      <c r="CQ100" t="s">
        <v>44</v>
      </c>
      <c r="CR100" t="s">
        <v>605</v>
      </c>
      <c r="CS100" t="s">
        <v>44</v>
      </c>
      <c r="CT100" t="s">
        <v>588</v>
      </c>
      <c r="CU100">
        <v>2951</v>
      </c>
    </row>
    <row r="101" spans="2:99">
      <c r="B101" t="s">
        <v>558</v>
      </c>
      <c r="C101" t="s">
        <v>472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572</v>
      </c>
      <c r="CE101">
        <v>685</v>
      </c>
      <c r="CI101" t="s">
        <v>44</v>
      </c>
      <c r="CJ101" t="s">
        <v>44</v>
      </c>
      <c r="CK101" t="s">
        <v>44</v>
      </c>
      <c r="CL101" t="s">
        <v>589</v>
      </c>
      <c r="CM101">
        <v>4384</v>
      </c>
      <c r="CQ101" t="s">
        <v>44</v>
      </c>
      <c r="CR101" t="s">
        <v>605</v>
      </c>
      <c r="CS101" t="s">
        <v>44</v>
      </c>
      <c r="CT101" t="s">
        <v>589</v>
      </c>
      <c r="CU101">
        <v>42020</v>
      </c>
    </row>
    <row r="102" spans="2:99">
      <c r="B102" t="s">
        <v>558</v>
      </c>
      <c r="C102" t="s">
        <v>479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573</v>
      </c>
      <c r="CE102">
        <v>760</v>
      </c>
      <c r="CI102" t="s">
        <v>44</v>
      </c>
      <c r="CJ102" t="s">
        <v>44</v>
      </c>
      <c r="CK102" t="s">
        <v>44</v>
      </c>
      <c r="CL102" t="s">
        <v>590</v>
      </c>
      <c r="CM102">
        <v>4623</v>
      </c>
      <c r="CQ102" t="s">
        <v>44</v>
      </c>
      <c r="CR102" t="s">
        <v>605</v>
      </c>
      <c r="CS102" t="s">
        <v>44</v>
      </c>
      <c r="CT102" t="s">
        <v>590</v>
      </c>
      <c r="CU102">
        <v>35749</v>
      </c>
    </row>
    <row r="103" spans="2:99">
      <c r="B103" t="s">
        <v>558</v>
      </c>
      <c r="C103" t="s">
        <v>453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574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605</v>
      </c>
      <c r="CS103" t="s">
        <v>44</v>
      </c>
      <c r="CT103" t="s">
        <v>141</v>
      </c>
      <c r="CU103">
        <v>5995</v>
      </c>
    </row>
    <row r="104" spans="2:99">
      <c r="B104" t="s">
        <v>558</v>
      </c>
      <c r="C104" t="s">
        <v>475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575</v>
      </c>
      <c r="CE104">
        <v>1121</v>
      </c>
      <c r="CI104" t="s">
        <v>44</v>
      </c>
      <c r="CJ104" t="s">
        <v>44</v>
      </c>
      <c r="CK104" t="s">
        <v>44</v>
      </c>
      <c r="CL104" t="s">
        <v>602</v>
      </c>
      <c r="CM104">
        <v>1141</v>
      </c>
      <c r="CQ104" t="s">
        <v>44</v>
      </c>
      <c r="CR104" t="s">
        <v>605</v>
      </c>
      <c r="CS104" t="s">
        <v>44</v>
      </c>
      <c r="CT104" t="s">
        <v>602</v>
      </c>
      <c r="CU104">
        <v>8805</v>
      </c>
    </row>
    <row r="105" spans="2:99">
      <c r="B105" t="s">
        <v>559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576</v>
      </c>
      <c r="CE105">
        <v>989</v>
      </c>
      <c r="CI105" t="s">
        <v>44</v>
      </c>
      <c r="CJ105" t="s">
        <v>44</v>
      </c>
      <c r="CK105" t="s">
        <v>44</v>
      </c>
      <c r="CL105" t="s">
        <v>591</v>
      </c>
      <c r="CM105">
        <v>852</v>
      </c>
      <c r="CQ105" t="s">
        <v>44</v>
      </c>
      <c r="CR105" t="s">
        <v>605</v>
      </c>
      <c r="CS105" t="s">
        <v>44</v>
      </c>
      <c r="CT105" t="s">
        <v>591</v>
      </c>
      <c r="CU105">
        <v>9852</v>
      </c>
    </row>
    <row r="106" spans="2:99">
      <c r="B106" t="s">
        <v>559</v>
      </c>
      <c r="C106" t="s">
        <v>603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577</v>
      </c>
      <c r="CE106">
        <v>978</v>
      </c>
      <c r="CI106" t="s">
        <v>44</v>
      </c>
      <c r="CJ106" t="s">
        <v>44</v>
      </c>
      <c r="CK106" t="s">
        <v>44</v>
      </c>
      <c r="CL106" t="s">
        <v>592</v>
      </c>
      <c r="CM106">
        <v>34</v>
      </c>
      <c r="CQ106" t="s">
        <v>44</v>
      </c>
      <c r="CR106" t="s">
        <v>605</v>
      </c>
      <c r="CS106" t="s">
        <v>44</v>
      </c>
      <c r="CT106" t="s">
        <v>592</v>
      </c>
      <c r="CU106">
        <v>400</v>
      </c>
    </row>
    <row r="107" spans="2:99">
      <c r="B107" t="s">
        <v>559</v>
      </c>
      <c r="C107" t="s">
        <v>471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578</v>
      </c>
      <c r="CE107">
        <v>2069</v>
      </c>
      <c r="CI107" t="s">
        <v>44</v>
      </c>
      <c r="CJ107" t="s">
        <v>44</v>
      </c>
      <c r="CK107" t="s">
        <v>44</v>
      </c>
      <c r="CL107" t="s">
        <v>593</v>
      </c>
      <c r="CM107">
        <v>243</v>
      </c>
      <c r="CQ107" t="s">
        <v>44</v>
      </c>
      <c r="CR107" t="s">
        <v>605</v>
      </c>
      <c r="CS107" t="s">
        <v>44</v>
      </c>
      <c r="CT107" t="s">
        <v>593</v>
      </c>
      <c r="CU107">
        <v>2925</v>
      </c>
    </row>
    <row r="108" spans="2:99">
      <c r="B108" t="s">
        <v>559</v>
      </c>
      <c r="C108" t="s">
        <v>450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579</v>
      </c>
      <c r="CE108">
        <v>235</v>
      </c>
      <c r="CI108" t="s">
        <v>44</v>
      </c>
      <c r="CJ108" t="s">
        <v>44</v>
      </c>
      <c r="CK108" t="s">
        <v>44</v>
      </c>
      <c r="CL108" t="s">
        <v>594</v>
      </c>
      <c r="CM108">
        <v>71</v>
      </c>
      <c r="CQ108" t="s">
        <v>44</v>
      </c>
      <c r="CR108" t="s">
        <v>605</v>
      </c>
      <c r="CS108" t="s">
        <v>44</v>
      </c>
      <c r="CT108" t="s">
        <v>594</v>
      </c>
      <c r="CU108">
        <v>391</v>
      </c>
    </row>
    <row r="109" spans="2:99">
      <c r="B109" t="s">
        <v>559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580</v>
      </c>
      <c r="CE109">
        <v>13432</v>
      </c>
      <c r="CI109" t="s">
        <v>44</v>
      </c>
      <c r="CJ109" t="s">
        <v>44</v>
      </c>
      <c r="CK109" t="s">
        <v>44</v>
      </c>
      <c r="CL109" t="s">
        <v>580</v>
      </c>
      <c r="CM109">
        <v>8840</v>
      </c>
      <c r="CQ109" t="s">
        <v>44</v>
      </c>
      <c r="CR109" t="s">
        <v>605</v>
      </c>
      <c r="CS109" t="s">
        <v>44</v>
      </c>
      <c r="CT109" t="s">
        <v>580</v>
      </c>
      <c r="CU109">
        <v>580</v>
      </c>
    </row>
    <row r="110" spans="2:99">
      <c r="B110" t="s">
        <v>559</v>
      </c>
      <c r="C110" t="s">
        <v>451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605</v>
      </c>
      <c r="CS110" t="s">
        <v>50</v>
      </c>
    </row>
    <row r="111" spans="2:99">
      <c r="B111" t="s">
        <v>559</v>
      </c>
      <c r="C111" t="s">
        <v>473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605</v>
      </c>
      <c r="CS111" t="s">
        <v>50</v>
      </c>
      <c r="CT111" t="s">
        <v>569</v>
      </c>
      <c r="CU111">
        <v>46847</v>
      </c>
    </row>
    <row r="112" spans="2:99">
      <c r="B112" t="s">
        <v>559</v>
      </c>
      <c r="C112" t="s">
        <v>452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605</v>
      </c>
      <c r="CS112" t="s">
        <v>50</v>
      </c>
      <c r="CT112" t="s">
        <v>588</v>
      </c>
      <c r="CU112">
        <v>1343</v>
      </c>
    </row>
    <row r="113" spans="2:99">
      <c r="B113" t="s">
        <v>559</v>
      </c>
      <c r="C113" t="s">
        <v>604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605</v>
      </c>
      <c r="CS113" t="s">
        <v>50</v>
      </c>
      <c r="CT113" t="s">
        <v>589</v>
      </c>
      <c r="CU113">
        <v>25936</v>
      </c>
    </row>
    <row r="114" spans="2:99">
      <c r="B114" t="s">
        <v>559</v>
      </c>
      <c r="C114" t="s">
        <v>474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605</v>
      </c>
      <c r="CS114" t="s">
        <v>50</v>
      </c>
      <c r="CT114" t="s">
        <v>590</v>
      </c>
      <c r="CU114">
        <v>3575</v>
      </c>
    </row>
    <row r="115" spans="2:99">
      <c r="B115" t="s">
        <v>559</v>
      </c>
      <c r="C115" t="s">
        <v>477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605</v>
      </c>
      <c r="CS115" t="s">
        <v>50</v>
      </c>
      <c r="CT115" t="s">
        <v>141</v>
      </c>
      <c r="CU115">
        <v>1041</v>
      </c>
    </row>
    <row r="116" spans="2:99">
      <c r="B116" t="s">
        <v>559</v>
      </c>
      <c r="C116" t="s">
        <v>472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605</v>
      </c>
      <c r="CS116" t="s">
        <v>50</v>
      </c>
      <c r="CT116" t="s">
        <v>602</v>
      </c>
      <c r="CU116">
        <v>4238</v>
      </c>
    </row>
    <row r="117" spans="2:99">
      <c r="B117" t="s">
        <v>559</v>
      </c>
      <c r="C117" t="s">
        <v>527</v>
      </c>
      <c r="E117">
        <v>4</v>
      </c>
      <c r="CA117" t="s">
        <v>44</v>
      </c>
      <c r="CB117" t="s">
        <v>44</v>
      </c>
      <c r="CQ117" t="s">
        <v>44</v>
      </c>
      <c r="CR117" t="s">
        <v>605</v>
      </c>
      <c r="CS117" t="s">
        <v>50</v>
      </c>
      <c r="CT117" t="s">
        <v>591</v>
      </c>
      <c r="CU117">
        <v>7788</v>
      </c>
    </row>
    <row r="118" spans="2:99">
      <c r="B118" t="s">
        <v>559</v>
      </c>
      <c r="C118" t="s">
        <v>479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605</v>
      </c>
      <c r="CS118" t="s">
        <v>50</v>
      </c>
      <c r="CT118" t="s">
        <v>592</v>
      </c>
      <c r="CU118">
        <v>266</v>
      </c>
    </row>
    <row r="119" spans="2:99">
      <c r="B119" t="s">
        <v>559</v>
      </c>
      <c r="C119" t="s">
        <v>453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605</v>
      </c>
      <c r="CS119" t="s">
        <v>50</v>
      </c>
      <c r="CT119" t="s">
        <v>593</v>
      </c>
      <c r="CU119">
        <v>2251</v>
      </c>
    </row>
    <row r="120" spans="2:99">
      <c r="B120" t="s">
        <v>559</v>
      </c>
      <c r="C120" t="s">
        <v>475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605</v>
      </c>
      <c r="CS120" t="s">
        <v>50</v>
      </c>
      <c r="CT120" t="s">
        <v>594</v>
      </c>
      <c r="CU120">
        <v>191</v>
      </c>
    </row>
    <row r="121" spans="2:99">
      <c r="B121" t="s">
        <v>560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605</v>
      </c>
      <c r="CS121" t="s">
        <v>50</v>
      </c>
      <c r="CT121" t="s">
        <v>580</v>
      </c>
      <c r="CU121">
        <v>218</v>
      </c>
    </row>
    <row r="122" spans="2:99">
      <c r="B122" t="s">
        <v>560</v>
      </c>
      <c r="C122" t="s">
        <v>603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605</v>
      </c>
      <c r="CS122" t="s">
        <v>48</v>
      </c>
    </row>
    <row r="123" spans="2:99">
      <c r="B123" t="s">
        <v>560</v>
      </c>
      <c r="C123" t="s">
        <v>471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605</v>
      </c>
      <c r="CS123" t="s">
        <v>48</v>
      </c>
      <c r="CT123" t="s">
        <v>569</v>
      </c>
      <c r="CU123">
        <v>25149</v>
      </c>
    </row>
    <row r="124" spans="2:99">
      <c r="B124" t="s">
        <v>560</v>
      </c>
      <c r="C124" t="s">
        <v>450</v>
      </c>
      <c r="D124">
        <v>31</v>
      </c>
      <c r="E124">
        <v>84</v>
      </c>
      <c r="F124">
        <v>551</v>
      </c>
      <c r="CQ124" t="s">
        <v>44</v>
      </c>
      <c r="CR124" t="s">
        <v>605</v>
      </c>
      <c r="CS124" t="s">
        <v>48</v>
      </c>
      <c r="CT124" t="s">
        <v>588</v>
      </c>
      <c r="CU124">
        <v>466</v>
      </c>
    </row>
    <row r="125" spans="2:99">
      <c r="B125" t="s">
        <v>560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605</v>
      </c>
      <c r="CS125" t="s">
        <v>48</v>
      </c>
      <c r="CT125" t="s">
        <v>589</v>
      </c>
      <c r="CU125">
        <v>8157</v>
      </c>
    </row>
    <row r="126" spans="2:99">
      <c r="B126" t="s">
        <v>560</v>
      </c>
      <c r="C126" t="s">
        <v>451</v>
      </c>
      <c r="D126">
        <v>497</v>
      </c>
      <c r="E126" s="245">
        <v>19285</v>
      </c>
      <c r="F126" s="245">
        <v>27683</v>
      </c>
      <c r="CQ126" t="s">
        <v>44</v>
      </c>
      <c r="CR126" t="s">
        <v>605</v>
      </c>
      <c r="CS126" t="s">
        <v>48</v>
      </c>
      <c r="CT126" t="s">
        <v>590</v>
      </c>
      <c r="CU126">
        <v>12128</v>
      </c>
    </row>
    <row r="127" spans="2:99">
      <c r="B127" t="s">
        <v>560</v>
      </c>
      <c r="C127" t="s">
        <v>473</v>
      </c>
      <c r="D127">
        <v>9</v>
      </c>
      <c r="E127">
        <v>392</v>
      </c>
      <c r="F127">
        <v>124</v>
      </c>
      <c r="CQ127" t="s">
        <v>44</v>
      </c>
      <c r="CR127" t="s">
        <v>605</v>
      </c>
      <c r="CS127" t="s">
        <v>48</v>
      </c>
      <c r="CT127" t="s">
        <v>141</v>
      </c>
      <c r="CU127">
        <v>847</v>
      </c>
    </row>
    <row r="128" spans="2:99">
      <c r="B128" t="s">
        <v>560</v>
      </c>
      <c r="C128" t="s">
        <v>452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605</v>
      </c>
      <c r="CS128" t="s">
        <v>48</v>
      </c>
      <c r="CT128" t="s">
        <v>602</v>
      </c>
      <c r="CU128">
        <v>1673</v>
      </c>
    </row>
    <row r="129" spans="2:99">
      <c r="B129" t="s">
        <v>560</v>
      </c>
      <c r="C129" t="s">
        <v>604</v>
      </c>
      <c r="D129">
        <v>16</v>
      </c>
      <c r="E129">
        <v>767</v>
      </c>
      <c r="F129">
        <v>90</v>
      </c>
      <c r="CQ129" t="s">
        <v>44</v>
      </c>
      <c r="CR129" t="s">
        <v>605</v>
      </c>
      <c r="CS129" t="s">
        <v>48</v>
      </c>
      <c r="CT129" t="s">
        <v>591</v>
      </c>
      <c r="CU129">
        <v>1258</v>
      </c>
    </row>
    <row r="130" spans="2:99">
      <c r="B130" t="s">
        <v>560</v>
      </c>
      <c r="C130" t="s">
        <v>474</v>
      </c>
      <c r="E130">
        <v>30</v>
      </c>
      <c r="F130">
        <v>20</v>
      </c>
      <c r="CQ130" t="s">
        <v>44</v>
      </c>
      <c r="CR130" t="s">
        <v>605</v>
      </c>
      <c r="CS130" t="s">
        <v>48</v>
      </c>
      <c r="CT130" t="s">
        <v>592</v>
      </c>
      <c r="CU130">
        <v>73</v>
      </c>
    </row>
    <row r="131" spans="2:99">
      <c r="B131" t="s">
        <v>560</v>
      </c>
      <c r="C131" t="s">
        <v>477</v>
      </c>
      <c r="D131">
        <v>1</v>
      </c>
      <c r="E131">
        <v>178</v>
      </c>
      <c r="F131">
        <v>125</v>
      </c>
      <c r="CQ131" t="s">
        <v>44</v>
      </c>
      <c r="CR131" t="s">
        <v>605</v>
      </c>
      <c r="CS131" t="s">
        <v>48</v>
      </c>
      <c r="CT131" t="s">
        <v>593</v>
      </c>
      <c r="CU131">
        <v>350</v>
      </c>
    </row>
    <row r="132" spans="2:99">
      <c r="B132" t="s">
        <v>560</v>
      </c>
      <c r="C132" t="s">
        <v>472</v>
      </c>
      <c r="D132">
        <v>71</v>
      </c>
      <c r="E132" s="245">
        <v>2773</v>
      </c>
      <c r="F132" s="245">
        <v>1581</v>
      </c>
      <c r="CQ132" t="s">
        <v>44</v>
      </c>
      <c r="CR132" t="s">
        <v>605</v>
      </c>
      <c r="CS132" t="s">
        <v>48</v>
      </c>
      <c r="CT132" t="s">
        <v>594</v>
      </c>
      <c r="CU132">
        <v>78</v>
      </c>
    </row>
    <row r="133" spans="2:99">
      <c r="B133" t="s">
        <v>560</v>
      </c>
      <c r="C133" t="s">
        <v>527</v>
      </c>
      <c r="E133">
        <v>2</v>
      </c>
      <c r="F133">
        <v>1</v>
      </c>
      <c r="CQ133" t="s">
        <v>44</v>
      </c>
      <c r="CR133" t="s">
        <v>605</v>
      </c>
      <c r="CS133" t="s">
        <v>48</v>
      </c>
      <c r="CT133" t="s">
        <v>580</v>
      </c>
      <c r="CU133">
        <v>119</v>
      </c>
    </row>
    <row r="134" spans="2:99">
      <c r="B134" t="s">
        <v>560</v>
      </c>
      <c r="C134" t="s">
        <v>479</v>
      </c>
      <c r="D134">
        <v>1</v>
      </c>
      <c r="E134">
        <v>38</v>
      </c>
      <c r="F134">
        <v>51</v>
      </c>
      <c r="CQ134" t="s">
        <v>44</v>
      </c>
      <c r="CR134" t="s">
        <v>605</v>
      </c>
      <c r="CS134" t="s">
        <v>48</v>
      </c>
    </row>
    <row r="135" spans="2:99">
      <c r="B135" t="s">
        <v>560</v>
      </c>
      <c r="C135" t="s">
        <v>453</v>
      </c>
      <c r="D135">
        <v>1</v>
      </c>
      <c r="E135">
        <v>15</v>
      </c>
      <c r="F135">
        <v>66</v>
      </c>
      <c r="CQ135" t="s">
        <v>44</v>
      </c>
      <c r="CR135" t="s">
        <v>605</v>
      </c>
      <c r="CS135" t="s">
        <v>48</v>
      </c>
      <c r="CT135" t="s">
        <v>569</v>
      </c>
      <c r="CU135">
        <v>31594</v>
      </c>
    </row>
    <row r="136" spans="2:99">
      <c r="B136" t="s">
        <v>560</v>
      </c>
      <c r="C136" t="s">
        <v>475</v>
      </c>
      <c r="D136">
        <v>1</v>
      </c>
      <c r="E136">
        <v>6</v>
      </c>
      <c r="F136">
        <v>12</v>
      </c>
      <c r="CQ136" t="s">
        <v>44</v>
      </c>
      <c r="CR136" t="s">
        <v>605</v>
      </c>
      <c r="CS136" t="s">
        <v>48</v>
      </c>
      <c r="CT136" t="s">
        <v>588</v>
      </c>
      <c r="CU136">
        <v>894</v>
      </c>
    </row>
    <row r="137" spans="2:99">
      <c r="B137" t="s">
        <v>561</v>
      </c>
      <c r="D137">
        <v>170</v>
      </c>
      <c r="E137">
        <v>68</v>
      </c>
      <c r="F137">
        <v>17</v>
      </c>
      <c r="CQ137" t="s">
        <v>44</v>
      </c>
      <c r="CR137" t="s">
        <v>605</v>
      </c>
      <c r="CS137" t="s">
        <v>48</v>
      </c>
      <c r="CT137" t="s">
        <v>589</v>
      </c>
      <c r="CU137">
        <v>7089</v>
      </c>
    </row>
    <row r="138" spans="2:99">
      <c r="B138" t="s">
        <v>561</v>
      </c>
      <c r="C138" t="s">
        <v>603</v>
      </c>
      <c r="E138">
        <v>7</v>
      </c>
      <c r="F138">
        <v>6</v>
      </c>
      <c r="CQ138" t="s">
        <v>44</v>
      </c>
      <c r="CR138" t="s">
        <v>605</v>
      </c>
      <c r="CS138" t="s">
        <v>48</v>
      </c>
      <c r="CT138" t="s">
        <v>590</v>
      </c>
      <c r="CU138">
        <v>17813</v>
      </c>
    </row>
    <row r="139" spans="2:99">
      <c r="B139" t="s">
        <v>561</v>
      </c>
      <c r="C139" t="s">
        <v>471</v>
      </c>
      <c r="D139">
        <v>6</v>
      </c>
      <c r="E139">
        <v>29</v>
      </c>
      <c r="F139">
        <v>101</v>
      </c>
      <c r="CQ139" t="s">
        <v>44</v>
      </c>
      <c r="CR139" t="s">
        <v>605</v>
      </c>
      <c r="CS139" t="s">
        <v>48</v>
      </c>
      <c r="CT139" t="s">
        <v>141</v>
      </c>
      <c r="CU139">
        <v>1834</v>
      </c>
    </row>
    <row r="140" spans="2:99">
      <c r="B140" t="s">
        <v>561</v>
      </c>
      <c r="C140" t="s">
        <v>450</v>
      </c>
      <c r="D140">
        <v>73</v>
      </c>
      <c r="E140">
        <v>171</v>
      </c>
      <c r="F140">
        <v>947</v>
      </c>
      <c r="CQ140" t="s">
        <v>44</v>
      </c>
      <c r="CR140" t="s">
        <v>605</v>
      </c>
      <c r="CS140" t="s">
        <v>48</v>
      </c>
      <c r="CT140" t="s">
        <v>602</v>
      </c>
      <c r="CU140">
        <v>2708</v>
      </c>
    </row>
    <row r="141" spans="2:99">
      <c r="B141" t="s">
        <v>561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605</v>
      </c>
      <c r="CS141" t="s">
        <v>48</v>
      </c>
      <c r="CT141" t="s">
        <v>591</v>
      </c>
      <c r="CU141">
        <v>684</v>
      </c>
    </row>
    <row r="142" spans="2:99">
      <c r="B142" t="s">
        <v>561</v>
      </c>
      <c r="C142" t="s">
        <v>451</v>
      </c>
      <c r="D142">
        <v>399</v>
      </c>
      <c r="E142" s="245">
        <v>14405</v>
      </c>
      <c r="F142" s="245">
        <v>25187</v>
      </c>
      <c r="CQ142" t="s">
        <v>44</v>
      </c>
      <c r="CR142" t="s">
        <v>605</v>
      </c>
      <c r="CS142" t="s">
        <v>48</v>
      </c>
      <c r="CT142" t="s">
        <v>592</v>
      </c>
      <c r="CU142">
        <v>49</v>
      </c>
    </row>
    <row r="143" spans="2:99">
      <c r="B143" t="s">
        <v>561</v>
      </c>
      <c r="C143" t="s">
        <v>473</v>
      </c>
      <c r="D143">
        <v>19</v>
      </c>
      <c r="E143">
        <v>342</v>
      </c>
      <c r="F143">
        <v>136</v>
      </c>
      <c r="CQ143" t="s">
        <v>44</v>
      </c>
      <c r="CR143" t="s">
        <v>605</v>
      </c>
      <c r="CS143" t="s">
        <v>48</v>
      </c>
      <c r="CT143" t="s">
        <v>593</v>
      </c>
      <c r="CU143">
        <v>273</v>
      </c>
    </row>
    <row r="144" spans="2:99">
      <c r="B144" t="s">
        <v>561</v>
      </c>
      <c r="C144" t="s">
        <v>452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605</v>
      </c>
      <c r="CS144" t="s">
        <v>48</v>
      </c>
      <c r="CT144" t="s">
        <v>594</v>
      </c>
      <c r="CU144">
        <v>83</v>
      </c>
    </row>
    <row r="145" spans="2:99">
      <c r="B145" t="s">
        <v>561</v>
      </c>
      <c r="C145" t="s">
        <v>604</v>
      </c>
      <c r="D145">
        <v>66</v>
      </c>
      <c r="E145">
        <v>912</v>
      </c>
      <c r="F145">
        <v>101</v>
      </c>
      <c r="CQ145" t="s">
        <v>44</v>
      </c>
      <c r="CR145" t="s">
        <v>605</v>
      </c>
      <c r="CS145" t="s">
        <v>48</v>
      </c>
      <c r="CT145" t="s">
        <v>580</v>
      </c>
      <c r="CU145">
        <v>167</v>
      </c>
    </row>
    <row r="146" spans="2:99">
      <c r="B146" t="s">
        <v>561</v>
      </c>
      <c r="C146" t="s">
        <v>474</v>
      </c>
      <c r="D146">
        <v>1</v>
      </c>
      <c r="E146">
        <v>29</v>
      </c>
      <c r="F146">
        <v>17</v>
      </c>
      <c r="CQ146" t="s">
        <v>44</v>
      </c>
      <c r="CR146" t="s">
        <v>605</v>
      </c>
      <c r="CS146" t="s">
        <v>302</v>
      </c>
    </row>
    <row r="147" spans="2:99">
      <c r="B147" t="s">
        <v>561</v>
      </c>
      <c r="C147" t="s">
        <v>477</v>
      </c>
      <c r="D147">
        <v>2</v>
      </c>
      <c r="E147">
        <v>79</v>
      </c>
      <c r="F147">
        <v>111</v>
      </c>
      <c r="CQ147" t="s">
        <v>44</v>
      </c>
      <c r="CR147" t="s">
        <v>605</v>
      </c>
      <c r="CS147" t="s">
        <v>302</v>
      </c>
      <c r="CT147" t="s">
        <v>569</v>
      </c>
      <c r="CU147">
        <v>2434</v>
      </c>
    </row>
    <row r="148" spans="2:99">
      <c r="B148" t="s">
        <v>561</v>
      </c>
      <c r="C148" t="s">
        <v>472</v>
      </c>
      <c r="D148">
        <v>90</v>
      </c>
      <c r="E148" s="245">
        <v>2892</v>
      </c>
      <c r="F148" s="245">
        <v>1737</v>
      </c>
      <c r="CQ148" t="s">
        <v>44</v>
      </c>
      <c r="CR148" t="s">
        <v>605</v>
      </c>
      <c r="CS148" t="s">
        <v>302</v>
      </c>
      <c r="CT148" t="s">
        <v>588</v>
      </c>
      <c r="CU148">
        <v>62</v>
      </c>
    </row>
    <row r="149" spans="2:99">
      <c r="B149" t="s">
        <v>561</v>
      </c>
      <c r="C149" t="s">
        <v>527</v>
      </c>
      <c r="F149">
        <v>4</v>
      </c>
      <c r="CQ149" t="s">
        <v>44</v>
      </c>
      <c r="CR149" t="s">
        <v>605</v>
      </c>
      <c r="CS149" t="s">
        <v>302</v>
      </c>
      <c r="CT149" t="s">
        <v>589</v>
      </c>
      <c r="CU149">
        <v>140</v>
      </c>
    </row>
    <row r="150" spans="2:99">
      <c r="B150" t="s">
        <v>561</v>
      </c>
      <c r="C150" t="s">
        <v>479</v>
      </c>
      <c r="D150">
        <v>3</v>
      </c>
      <c r="E150">
        <v>24</v>
      </c>
      <c r="F150">
        <v>45</v>
      </c>
      <c r="CQ150" t="s">
        <v>44</v>
      </c>
      <c r="CR150" t="s">
        <v>605</v>
      </c>
      <c r="CS150" t="s">
        <v>302</v>
      </c>
      <c r="CT150" t="s">
        <v>590</v>
      </c>
      <c r="CU150">
        <v>1393</v>
      </c>
    </row>
    <row r="151" spans="2:99">
      <c r="B151" t="s">
        <v>561</v>
      </c>
      <c r="C151" t="s">
        <v>453</v>
      </c>
      <c r="D151">
        <v>1</v>
      </c>
      <c r="E151">
        <v>22</v>
      </c>
      <c r="F151">
        <v>69</v>
      </c>
      <c r="CQ151" t="s">
        <v>44</v>
      </c>
      <c r="CR151" t="s">
        <v>605</v>
      </c>
      <c r="CS151" t="s">
        <v>302</v>
      </c>
      <c r="CT151" t="s">
        <v>141</v>
      </c>
      <c r="CU151">
        <v>715</v>
      </c>
    </row>
    <row r="152" spans="2:99">
      <c r="B152" t="s">
        <v>561</v>
      </c>
      <c r="C152" t="s">
        <v>475</v>
      </c>
      <c r="E152">
        <v>4</v>
      </c>
      <c r="F152">
        <v>16</v>
      </c>
      <c r="CQ152" t="s">
        <v>44</v>
      </c>
      <c r="CR152" t="s">
        <v>605</v>
      </c>
      <c r="CS152" t="s">
        <v>302</v>
      </c>
      <c r="CT152" t="s">
        <v>602</v>
      </c>
      <c r="CU152">
        <v>55</v>
      </c>
    </row>
    <row r="153" spans="2:99">
      <c r="B153" t="s">
        <v>562</v>
      </c>
      <c r="D153">
        <v>626</v>
      </c>
      <c r="E153">
        <v>182</v>
      </c>
      <c r="F153">
        <v>16</v>
      </c>
      <c r="CQ153" t="s">
        <v>44</v>
      </c>
      <c r="CR153" t="s">
        <v>605</v>
      </c>
      <c r="CS153" t="s">
        <v>302</v>
      </c>
      <c r="CT153" t="s">
        <v>591</v>
      </c>
      <c r="CU153">
        <v>19</v>
      </c>
    </row>
    <row r="154" spans="2:99">
      <c r="B154" t="s">
        <v>562</v>
      </c>
      <c r="C154" t="s">
        <v>603</v>
      </c>
      <c r="E154">
        <v>3</v>
      </c>
      <c r="F154">
        <v>1</v>
      </c>
      <c r="CQ154" t="s">
        <v>44</v>
      </c>
      <c r="CR154" t="s">
        <v>605</v>
      </c>
      <c r="CS154" t="s">
        <v>302</v>
      </c>
      <c r="CT154" t="s">
        <v>592</v>
      </c>
      <c r="CU154">
        <v>4</v>
      </c>
    </row>
    <row r="155" spans="2:99">
      <c r="B155" t="s">
        <v>562</v>
      </c>
      <c r="C155" t="s">
        <v>448</v>
      </c>
      <c r="D155">
        <v>1</v>
      </c>
      <c r="CQ155" t="s">
        <v>44</v>
      </c>
      <c r="CR155" t="s">
        <v>605</v>
      </c>
      <c r="CS155" t="s">
        <v>302</v>
      </c>
      <c r="CT155" t="s">
        <v>593</v>
      </c>
      <c r="CU155">
        <v>12</v>
      </c>
    </row>
    <row r="156" spans="2:99">
      <c r="B156" t="s">
        <v>562</v>
      </c>
      <c r="C156" t="s">
        <v>471</v>
      </c>
      <c r="D156">
        <v>14</v>
      </c>
      <c r="E156">
        <v>62</v>
      </c>
      <c r="F156">
        <v>93</v>
      </c>
      <c r="CQ156" t="s">
        <v>44</v>
      </c>
      <c r="CR156" t="s">
        <v>605</v>
      </c>
      <c r="CS156" t="s">
        <v>302</v>
      </c>
      <c r="CT156" t="s">
        <v>594</v>
      </c>
      <c r="CU156">
        <v>11</v>
      </c>
    </row>
    <row r="157" spans="2:99">
      <c r="B157" t="s">
        <v>562</v>
      </c>
      <c r="C157" t="s">
        <v>450</v>
      </c>
      <c r="D157">
        <v>208</v>
      </c>
      <c r="E157">
        <v>326</v>
      </c>
      <c r="F157">
        <v>962</v>
      </c>
      <c r="CQ157" t="s">
        <v>44</v>
      </c>
      <c r="CR157" t="s">
        <v>605</v>
      </c>
      <c r="CS157" t="s">
        <v>302</v>
      </c>
      <c r="CT157" t="s">
        <v>580</v>
      </c>
      <c r="CU157">
        <v>23</v>
      </c>
    </row>
    <row r="158" spans="2:99">
      <c r="B158" t="s">
        <v>562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605</v>
      </c>
      <c r="CS158" t="s">
        <v>302</v>
      </c>
    </row>
    <row r="159" spans="2:99">
      <c r="B159" t="s">
        <v>562</v>
      </c>
      <c r="C159" t="s">
        <v>476</v>
      </c>
      <c r="D159">
        <v>1</v>
      </c>
      <c r="E159">
        <v>1</v>
      </c>
      <c r="CQ159" t="s">
        <v>44</v>
      </c>
      <c r="CR159" t="s">
        <v>605</v>
      </c>
      <c r="CS159" t="s">
        <v>302</v>
      </c>
      <c r="CT159" t="s">
        <v>569</v>
      </c>
      <c r="CU159">
        <v>2959</v>
      </c>
    </row>
    <row r="160" spans="2:99">
      <c r="B160" t="s">
        <v>562</v>
      </c>
      <c r="C160" t="s">
        <v>451</v>
      </c>
      <c r="D160">
        <v>685</v>
      </c>
      <c r="E160" s="245">
        <v>19202</v>
      </c>
      <c r="F160" s="245">
        <v>36438</v>
      </c>
      <c r="CQ160" t="s">
        <v>44</v>
      </c>
      <c r="CR160" t="s">
        <v>605</v>
      </c>
      <c r="CS160" t="s">
        <v>302</v>
      </c>
      <c r="CT160" t="s">
        <v>588</v>
      </c>
      <c r="CU160">
        <v>172</v>
      </c>
    </row>
    <row r="161" spans="2:99">
      <c r="B161" t="s">
        <v>562</v>
      </c>
      <c r="C161" t="s">
        <v>473</v>
      </c>
      <c r="D161">
        <v>12</v>
      </c>
      <c r="E161">
        <v>551</v>
      </c>
      <c r="F161">
        <v>70</v>
      </c>
      <c r="CQ161" t="s">
        <v>44</v>
      </c>
      <c r="CR161" t="s">
        <v>605</v>
      </c>
      <c r="CS161" t="s">
        <v>302</v>
      </c>
      <c r="CT161" t="s">
        <v>589</v>
      </c>
      <c r="CU161">
        <v>435</v>
      </c>
    </row>
    <row r="162" spans="2:99">
      <c r="B162" t="s">
        <v>562</v>
      </c>
      <c r="C162" t="s">
        <v>452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605</v>
      </c>
      <c r="CS162" t="s">
        <v>302</v>
      </c>
      <c r="CT162" t="s">
        <v>590</v>
      </c>
      <c r="CU162">
        <v>676</v>
      </c>
    </row>
    <row r="163" spans="2:99">
      <c r="B163" t="s">
        <v>562</v>
      </c>
      <c r="C163" t="s">
        <v>604</v>
      </c>
      <c r="D163">
        <v>50</v>
      </c>
      <c r="E163">
        <v>974</v>
      </c>
      <c r="F163">
        <v>78</v>
      </c>
      <c r="CQ163" t="s">
        <v>44</v>
      </c>
      <c r="CR163" t="s">
        <v>605</v>
      </c>
      <c r="CS163" t="s">
        <v>302</v>
      </c>
      <c r="CT163" t="s">
        <v>141</v>
      </c>
      <c r="CU163">
        <v>1520</v>
      </c>
    </row>
    <row r="164" spans="2:99">
      <c r="B164" t="s">
        <v>562</v>
      </c>
      <c r="C164" t="s">
        <v>474</v>
      </c>
      <c r="D164">
        <v>1</v>
      </c>
      <c r="E164">
        <v>22</v>
      </c>
      <c r="F164">
        <v>7</v>
      </c>
      <c r="CQ164" t="s">
        <v>44</v>
      </c>
      <c r="CR164" t="s">
        <v>605</v>
      </c>
      <c r="CS164" t="s">
        <v>302</v>
      </c>
      <c r="CT164" t="s">
        <v>602</v>
      </c>
      <c r="CU164">
        <v>44</v>
      </c>
    </row>
    <row r="165" spans="2:99">
      <c r="B165" t="s">
        <v>562</v>
      </c>
      <c r="C165" t="s">
        <v>477</v>
      </c>
      <c r="E165">
        <v>46</v>
      </c>
      <c r="F165">
        <v>51</v>
      </c>
      <c r="CQ165" t="s">
        <v>44</v>
      </c>
      <c r="CR165" t="s">
        <v>605</v>
      </c>
      <c r="CS165" t="s">
        <v>302</v>
      </c>
      <c r="CT165" t="s">
        <v>591</v>
      </c>
      <c r="CU165">
        <v>24</v>
      </c>
    </row>
    <row r="166" spans="2:99">
      <c r="B166" t="s">
        <v>562</v>
      </c>
      <c r="C166" t="s">
        <v>472</v>
      </c>
      <c r="D166">
        <v>88</v>
      </c>
      <c r="E166" s="245">
        <v>3271</v>
      </c>
      <c r="F166" s="245">
        <v>1220</v>
      </c>
      <c r="CQ166" t="s">
        <v>44</v>
      </c>
      <c r="CR166" t="s">
        <v>605</v>
      </c>
      <c r="CS166" t="s">
        <v>302</v>
      </c>
      <c r="CT166" t="s">
        <v>592</v>
      </c>
      <c r="CU166">
        <v>7</v>
      </c>
    </row>
    <row r="167" spans="2:99">
      <c r="B167" t="s">
        <v>562</v>
      </c>
      <c r="C167" t="s">
        <v>527</v>
      </c>
      <c r="E167">
        <v>2</v>
      </c>
      <c r="F167">
        <v>1</v>
      </c>
      <c r="CQ167" t="s">
        <v>44</v>
      </c>
      <c r="CR167" t="s">
        <v>605</v>
      </c>
      <c r="CS167" t="s">
        <v>302</v>
      </c>
      <c r="CT167" t="s">
        <v>593</v>
      </c>
      <c r="CU167">
        <v>17</v>
      </c>
    </row>
    <row r="168" spans="2:99">
      <c r="B168" t="s">
        <v>562</v>
      </c>
      <c r="C168" t="s">
        <v>479</v>
      </c>
      <c r="E168">
        <v>27</v>
      </c>
      <c r="F168">
        <v>34</v>
      </c>
      <c r="CQ168" t="s">
        <v>44</v>
      </c>
      <c r="CR168" t="s">
        <v>605</v>
      </c>
      <c r="CS168" t="s">
        <v>302</v>
      </c>
      <c r="CT168" t="s">
        <v>594</v>
      </c>
      <c r="CU168">
        <v>28</v>
      </c>
    </row>
    <row r="169" spans="2:99">
      <c r="B169" t="s">
        <v>562</v>
      </c>
      <c r="C169" t="s">
        <v>453</v>
      </c>
      <c r="D169">
        <v>1</v>
      </c>
      <c r="E169">
        <v>7</v>
      </c>
      <c r="F169">
        <v>90</v>
      </c>
      <c r="CQ169" t="s">
        <v>44</v>
      </c>
      <c r="CR169" t="s">
        <v>605</v>
      </c>
      <c r="CS169" t="s">
        <v>302</v>
      </c>
      <c r="CT169" t="s">
        <v>580</v>
      </c>
      <c r="CU169">
        <v>36</v>
      </c>
    </row>
    <row r="170" spans="2:99">
      <c r="B170" t="s">
        <v>562</v>
      </c>
      <c r="C170" t="s">
        <v>475</v>
      </c>
      <c r="E170">
        <v>5</v>
      </c>
      <c r="F170">
        <v>9</v>
      </c>
      <c r="CQ170" t="s">
        <v>44</v>
      </c>
      <c r="CR170" t="s">
        <v>605</v>
      </c>
      <c r="CS170" t="s">
        <v>580</v>
      </c>
    </row>
    <row r="171" spans="2:99">
      <c r="B171" t="s">
        <v>595</v>
      </c>
      <c r="D171" s="245">
        <v>3552</v>
      </c>
      <c r="E171">
        <v>356</v>
      </c>
      <c r="F171">
        <v>48</v>
      </c>
      <c r="CQ171" t="s">
        <v>44</v>
      </c>
      <c r="CR171" t="s">
        <v>605</v>
      </c>
      <c r="CS171" t="s">
        <v>580</v>
      </c>
      <c r="CT171" t="s">
        <v>569</v>
      </c>
      <c r="CU171">
        <v>685</v>
      </c>
    </row>
    <row r="172" spans="2:99">
      <c r="B172" t="s">
        <v>595</v>
      </c>
      <c r="C172" t="s">
        <v>448</v>
      </c>
      <c r="D172">
        <v>1</v>
      </c>
      <c r="CQ172" t="s">
        <v>44</v>
      </c>
      <c r="CR172" t="s">
        <v>605</v>
      </c>
      <c r="CS172" t="s">
        <v>580</v>
      </c>
      <c r="CT172" t="s">
        <v>588</v>
      </c>
      <c r="CU172">
        <v>14</v>
      </c>
    </row>
    <row r="173" spans="2:99">
      <c r="B173" t="s">
        <v>595</v>
      </c>
      <c r="C173" t="s">
        <v>471</v>
      </c>
      <c r="D173">
        <v>34</v>
      </c>
      <c r="E173">
        <v>70</v>
      </c>
      <c r="F173">
        <v>121</v>
      </c>
      <c r="CQ173" t="s">
        <v>44</v>
      </c>
      <c r="CR173" t="s">
        <v>605</v>
      </c>
      <c r="CS173" t="s">
        <v>580</v>
      </c>
      <c r="CT173" t="s">
        <v>589</v>
      </c>
      <c r="CU173">
        <v>263</v>
      </c>
    </row>
    <row r="174" spans="2:99">
      <c r="B174" t="s">
        <v>595</v>
      </c>
      <c r="C174" t="s">
        <v>450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605</v>
      </c>
      <c r="CS174" t="s">
        <v>580</v>
      </c>
      <c r="CT174" t="s">
        <v>590</v>
      </c>
      <c r="CU174">
        <v>164</v>
      </c>
    </row>
    <row r="175" spans="2:99">
      <c r="B175" t="s">
        <v>595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605</v>
      </c>
      <c r="CS175" t="s">
        <v>580</v>
      </c>
      <c r="CT175" t="s">
        <v>141</v>
      </c>
      <c r="CU175">
        <v>38</v>
      </c>
    </row>
    <row r="176" spans="2:99">
      <c r="B176" t="s">
        <v>595</v>
      </c>
      <c r="C176" t="s">
        <v>529</v>
      </c>
      <c r="E176" s="245"/>
      <c r="F176" s="245">
        <v>6</v>
      </c>
      <c r="CQ176" t="s">
        <v>44</v>
      </c>
      <c r="CR176" t="s">
        <v>605</v>
      </c>
      <c r="CS176" t="s">
        <v>580</v>
      </c>
      <c r="CT176" t="s">
        <v>602</v>
      </c>
      <c r="CU176">
        <v>87</v>
      </c>
    </row>
    <row r="177" spans="2:99">
      <c r="B177" t="s">
        <v>595</v>
      </c>
      <c r="C177" t="s">
        <v>530</v>
      </c>
      <c r="F177">
        <v>1</v>
      </c>
      <c r="CQ177" t="s">
        <v>44</v>
      </c>
      <c r="CR177" t="s">
        <v>605</v>
      </c>
      <c r="CS177" t="s">
        <v>580</v>
      </c>
      <c r="CT177" t="s">
        <v>591</v>
      </c>
      <c r="CU177">
        <v>79</v>
      </c>
    </row>
    <row r="178" spans="2:99">
      <c r="B178" t="s">
        <v>595</v>
      </c>
      <c r="C178" t="s">
        <v>476</v>
      </c>
      <c r="D178" s="245"/>
      <c r="E178" s="245">
        <v>2</v>
      </c>
      <c r="F178" s="245">
        <v>6</v>
      </c>
      <c r="CQ178" t="s">
        <v>44</v>
      </c>
      <c r="CR178" t="s">
        <v>605</v>
      </c>
      <c r="CS178" t="s">
        <v>580</v>
      </c>
      <c r="CT178" t="s">
        <v>592</v>
      </c>
      <c r="CU178">
        <v>1</v>
      </c>
    </row>
    <row r="179" spans="2:99">
      <c r="B179" t="s">
        <v>595</v>
      </c>
      <c r="C179" t="s">
        <v>451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605</v>
      </c>
      <c r="CS179" t="s">
        <v>580</v>
      </c>
      <c r="CT179" t="s">
        <v>593</v>
      </c>
      <c r="CU179">
        <v>22</v>
      </c>
    </row>
    <row r="180" spans="2:99">
      <c r="B180" t="s">
        <v>595</v>
      </c>
      <c r="C180" t="s">
        <v>473</v>
      </c>
      <c r="E180">
        <v>256</v>
      </c>
      <c r="F180">
        <v>62</v>
      </c>
      <c r="CQ180" t="s">
        <v>44</v>
      </c>
      <c r="CR180" t="s">
        <v>605</v>
      </c>
      <c r="CS180" t="s">
        <v>580</v>
      </c>
      <c r="CT180" t="s">
        <v>594</v>
      </c>
      <c r="CU180">
        <v>0</v>
      </c>
    </row>
    <row r="181" spans="2:99">
      <c r="B181" t="s">
        <v>595</v>
      </c>
      <c r="C181" t="s">
        <v>452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605</v>
      </c>
      <c r="CS181" t="s">
        <v>580</v>
      </c>
      <c r="CT181" t="s">
        <v>580</v>
      </c>
      <c r="CU181">
        <v>17</v>
      </c>
    </row>
    <row r="182" spans="2:99">
      <c r="B182" t="s">
        <v>595</v>
      </c>
      <c r="C182" t="s">
        <v>604</v>
      </c>
      <c r="D182">
        <v>27</v>
      </c>
      <c r="E182" s="245">
        <v>330</v>
      </c>
      <c r="F182">
        <v>69</v>
      </c>
      <c r="CQ182" t="s">
        <v>44</v>
      </c>
      <c r="CR182" t="s">
        <v>573</v>
      </c>
    </row>
    <row r="183" spans="2:99">
      <c r="B183" t="s">
        <v>595</v>
      </c>
      <c r="C183" t="s">
        <v>474</v>
      </c>
      <c r="D183">
        <v>1</v>
      </c>
      <c r="E183">
        <v>4</v>
      </c>
      <c r="F183">
        <v>1</v>
      </c>
      <c r="CQ183" t="s">
        <v>44</v>
      </c>
      <c r="CR183" t="s">
        <v>573</v>
      </c>
      <c r="CS183" t="s">
        <v>569</v>
      </c>
    </row>
    <row r="184" spans="2:99">
      <c r="B184" t="s">
        <v>595</v>
      </c>
      <c r="C184" t="s">
        <v>477</v>
      </c>
      <c r="E184">
        <v>52</v>
      </c>
      <c r="F184">
        <v>17</v>
      </c>
      <c r="CQ184" t="s">
        <v>44</v>
      </c>
      <c r="CR184" t="s">
        <v>573</v>
      </c>
      <c r="CS184" t="s">
        <v>44</v>
      </c>
      <c r="CT184" t="s">
        <v>569</v>
      </c>
      <c r="CU184">
        <v>126107</v>
      </c>
    </row>
    <row r="185" spans="2:99">
      <c r="B185" t="s">
        <v>595</v>
      </c>
      <c r="C185" t="s">
        <v>472</v>
      </c>
      <c r="D185">
        <v>59</v>
      </c>
      <c r="E185" s="245">
        <v>4072</v>
      </c>
      <c r="F185">
        <v>927</v>
      </c>
      <c r="CQ185" t="s">
        <v>44</v>
      </c>
      <c r="CR185" t="s">
        <v>573</v>
      </c>
      <c r="CS185" t="s">
        <v>44</v>
      </c>
      <c r="CT185" t="s">
        <v>588</v>
      </c>
      <c r="CU185">
        <v>2346</v>
      </c>
    </row>
    <row r="186" spans="2:99">
      <c r="B186" t="s">
        <v>595</v>
      </c>
      <c r="C186" t="s">
        <v>527</v>
      </c>
      <c r="E186">
        <v>2</v>
      </c>
      <c r="F186">
        <v>8</v>
      </c>
      <c r="CQ186" t="s">
        <v>44</v>
      </c>
      <c r="CR186" t="s">
        <v>573</v>
      </c>
      <c r="CS186" t="s">
        <v>44</v>
      </c>
      <c r="CT186" t="s">
        <v>589</v>
      </c>
      <c r="CU186">
        <v>45409</v>
      </c>
    </row>
    <row r="187" spans="2:99">
      <c r="B187" t="s">
        <v>595</v>
      </c>
      <c r="C187" t="s">
        <v>479</v>
      </c>
      <c r="D187" s="245"/>
      <c r="E187">
        <v>16</v>
      </c>
      <c r="F187">
        <v>69</v>
      </c>
      <c r="CQ187" t="s">
        <v>44</v>
      </c>
      <c r="CR187" t="s">
        <v>573</v>
      </c>
      <c r="CS187" t="s">
        <v>44</v>
      </c>
      <c r="CT187" t="s">
        <v>590</v>
      </c>
      <c r="CU187">
        <v>52319</v>
      </c>
    </row>
    <row r="188" spans="2:99">
      <c r="B188" t="s">
        <v>595</v>
      </c>
      <c r="C188" t="s">
        <v>453</v>
      </c>
      <c r="D188">
        <v>171</v>
      </c>
      <c r="E188">
        <v>119</v>
      </c>
      <c r="F188">
        <v>426</v>
      </c>
      <c r="CQ188" t="s">
        <v>44</v>
      </c>
      <c r="CR188" t="s">
        <v>573</v>
      </c>
      <c r="CS188" t="s">
        <v>44</v>
      </c>
      <c r="CT188" t="s">
        <v>141</v>
      </c>
      <c r="CU188">
        <v>5334</v>
      </c>
    </row>
    <row r="189" spans="2:99">
      <c r="B189" t="s">
        <v>595</v>
      </c>
      <c r="C189" t="s">
        <v>475</v>
      </c>
      <c r="E189">
        <v>44</v>
      </c>
      <c r="F189">
        <v>17</v>
      </c>
      <c r="CQ189" t="s">
        <v>44</v>
      </c>
      <c r="CR189" t="s">
        <v>573</v>
      </c>
      <c r="CS189" t="s">
        <v>44</v>
      </c>
      <c r="CT189" t="s">
        <v>602</v>
      </c>
      <c r="CU189">
        <v>8187</v>
      </c>
    </row>
    <row r="190" spans="2:99">
      <c r="B190" t="s">
        <v>596</v>
      </c>
      <c r="D190" s="245">
        <v>3321</v>
      </c>
      <c r="E190">
        <v>227</v>
      </c>
      <c r="F190">
        <v>43</v>
      </c>
      <c r="CQ190" t="s">
        <v>44</v>
      </c>
      <c r="CR190" t="s">
        <v>573</v>
      </c>
      <c r="CS190" t="s">
        <v>44</v>
      </c>
      <c r="CT190" t="s">
        <v>591</v>
      </c>
      <c r="CU190">
        <v>8789</v>
      </c>
    </row>
    <row r="191" spans="2:99">
      <c r="B191" t="s">
        <v>596</v>
      </c>
      <c r="C191" t="s">
        <v>448</v>
      </c>
      <c r="D191">
        <v>1</v>
      </c>
      <c r="E191" s="245"/>
      <c r="CQ191" t="s">
        <v>44</v>
      </c>
      <c r="CR191" t="s">
        <v>573</v>
      </c>
      <c r="CS191" t="s">
        <v>44</v>
      </c>
      <c r="CT191" t="s">
        <v>592</v>
      </c>
      <c r="CU191">
        <v>310</v>
      </c>
    </row>
    <row r="192" spans="2:99">
      <c r="B192" t="s">
        <v>596</v>
      </c>
      <c r="C192" t="s">
        <v>449</v>
      </c>
      <c r="D192" s="245">
        <v>1</v>
      </c>
      <c r="E192" s="245"/>
      <c r="F192" s="245"/>
      <c r="CQ192" t="s">
        <v>44</v>
      </c>
      <c r="CR192" t="s">
        <v>573</v>
      </c>
      <c r="CS192" t="s">
        <v>44</v>
      </c>
      <c r="CT192" t="s">
        <v>593</v>
      </c>
      <c r="CU192">
        <v>2440</v>
      </c>
    </row>
    <row r="193" spans="2:99">
      <c r="B193" t="s">
        <v>596</v>
      </c>
      <c r="C193" t="s">
        <v>471</v>
      </c>
      <c r="E193">
        <v>1</v>
      </c>
      <c r="F193">
        <v>7</v>
      </c>
      <c r="CQ193" t="s">
        <v>44</v>
      </c>
      <c r="CR193" t="s">
        <v>573</v>
      </c>
      <c r="CS193" t="s">
        <v>44</v>
      </c>
      <c r="CT193" t="s">
        <v>594</v>
      </c>
      <c r="CU193">
        <v>386</v>
      </c>
    </row>
    <row r="194" spans="2:99">
      <c r="B194" t="s">
        <v>596</v>
      </c>
      <c r="C194" t="s">
        <v>450</v>
      </c>
      <c r="D194">
        <v>3</v>
      </c>
      <c r="E194">
        <v>187</v>
      </c>
      <c r="F194">
        <v>118</v>
      </c>
      <c r="CQ194" t="s">
        <v>44</v>
      </c>
      <c r="CR194" t="s">
        <v>573</v>
      </c>
      <c r="CS194" t="s">
        <v>44</v>
      </c>
      <c r="CT194" t="s">
        <v>580</v>
      </c>
      <c r="CU194">
        <v>587</v>
      </c>
    </row>
    <row r="195" spans="2:99">
      <c r="B195" t="s">
        <v>596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573</v>
      </c>
      <c r="CS195" t="s">
        <v>50</v>
      </c>
    </row>
    <row r="196" spans="2:99">
      <c r="B196" t="s">
        <v>596</v>
      </c>
      <c r="C196" t="s">
        <v>451</v>
      </c>
      <c r="D196">
        <v>34</v>
      </c>
      <c r="E196" s="245">
        <v>1018</v>
      </c>
      <c r="F196" s="245">
        <v>2311</v>
      </c>
      <c r="CQ196" t="s">
        <v>44</v>
      </c>
      <c r="CR196" t="s">
        <v>573</v>
      </c>
      <c r="CS196" t="s">
        <v>50</v>
      </c>
      <c r="CT196" t="s">
        <v>569</v>
      </c>
      <c r="CU196">
        <v>42427</v>
      </c>
    </row>
    <row r="197" spans="2:99">
      <c r="B197" t="s">
        <v>596</v>
      </c>
      <c r="C197" t="s">
        <v>473</v>
      </c>
      <c r="F197">
        <v>3</v>
      </c>
      <c r="CQ197" t="s">
        <v>44</v>
      </c>
      <c r="CR197" t="s">
        <v>573</v>
      </c>
      <c r="CS197" t="s">
        <v>50</v>
      </c>
      <c r="CT197" t="s">
        <v>588</v>
      </c>
      <c r="CU197">
        <v>834</v>
      </c>
    </row>
    <row r="198" spans="2:99">
      <c r="B198" t="s">
        <v>596</v>
      </c>
      <c r="C198" t="s">
        <v>452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573</v>
      </c>
      <c r="CS198" t="s">
        <v>50</v>
      </c>
      <c r="CT198" t="s">
        <v>589</v>
      </c>
      <c r="CU198">
        <v>23868</v>
      </c>
    </row>
    <row r="199" spans="2:99">
      <c r="B199" t="s">
        <v>596</v>
      </c>
      <c r="C199" t="s">
        <v>604</v>
      </c>
      <c r="F199">
        <v>3</v>
      </c>
      <c r="CQ199" t="s">
        <v>44</v>
      </c>
      <c r="CR199" t="s">
        <v>573</v>
      </c>
      <c r="CS199" t="s">
        <v>50</v>
      </c>
      <c r="CT199" t="s">
        <v>590</v>
      </c>
      <c r="CU199">
        <v>4865</v>
      </c>
    </row>
    <row r="200" spans="2:99">
      <c r="B200" t="s">
        <v>596</v>
      </c>
      <c r="C200" t="s">
        <v>477</v>
      </c>
      <c r="F200">
        <v>1</v>
      </c>
      <c r="CQ200" t="s">
        <v>44</v>
      </c>
      <c r="CR200" t="s">
        <v>573</v>
      </c>
      <c r="CS200" t="s">
        <v>50</v>
      </c>
      <c r="CT200" t="s">
        <v>141</v>
      </c>
      <c r="CU200">
        <v>864</v>
      </c>
    </row>
    <row r="201" spans="2:99">
      <c r="B201" t="s">
        <v>596</v>
      </c>
      <c r="C201" t="s">
        <v>472</v>
      </c>
      <c r="E201">
        <v>9</v>
      </c>
      <c r="F201">
        <v>35</v>
      </c>
      <c r="CQ201" t="s">
        <v>44</v>
      </c>
      <c r="CR201" t="s">
        <v>573</v>
      </c>
      <c r="CS201" t="s">
        <v>50</v>
      </c>
      <c r="CT201" t="s">
        <v>602</v>
      </c>
      <c r="CU201">
        <v>3293</v>
      </c>
    </row>
    <row r="202" spans="2:99">
      <c r="B202" t="s">
        <v>596</v>
      </c>
      <c r="C202" t="s">
        <v>527</v>
      </c>
      <c r="F202">
        <v>1</v>
      </c>
      <c r="CQ202" t="s">
        <v>44</v>
      </c>
      <c r="CR202" t="s">
        <v>573</v>
      </c>
      <c r="CS202" t="s">
        <v>50</v>
      </c>
      <c r="CT202" t="s">
        <v>591</v>
      </c>
      <c r="CU202">
        <v>6483</v>
      </c>
    </row>
    <row r="203" spans="2:99">
      <c r="B203" t="s">
        <v>596</v>
      </c>
      <c r="C203" t="s">
        <v>479</v>
      </c>
      <c r="F203">
        <v>27</v>
      </c>
      <c r="CQ203" t="s">
        <v>44</v>
      </c>
      <c r="CR203" t="s">
        <v>573</v>
      </c>
      <c r="CS203" t="s">
        <v>50</v>
      </c>
      <c r="CT203" t="s">
        <v>592</v>
      </c>
      <c r="CU203">
        <v>185</v>
      </c>
    </row>
    <row r="204" spans="2:99">
      <c r="B204" t="s">
        <v>596</v>
      </c>
      <c r="C204" t="s">
        <v>453</v>
      </c>
      <c r="E204">
        <v>10</v>
      </c>
      <c r="F204">
        <v>22</v>
      </c>
      <c r="CQ204" t="s">
        <v>44</v>
      </c>
      <c r="CR204" t="s">
        <v>573</v>
      </c>
      <c r="CS204" t="s">
        <v>50</v>
      </c>
      <c r="CT204" t="s">
        <v>593</v>
      </c>
      <c r="CU204">
        <v>1648</v>
      </c>
    </row>
    <row r="205" spans="2:99">
      <c r="B205" t="s">
        <v>596</v>
      </c>
      <c r="C205" t="s">
        <v>475</v>
      </c>
      <c r="F205">
        <v>1</v>
      </c>
      <c r="CQ205" t="s">
        <v>44</v>
      </c>
      <c r="CR205" t="s">
        <v>573</v>
      </c>
      <c r="CS205" t="s">
        <v>50</v>
      </c>
      <c r="CT205" t="s">
        <v>594</v>
      </c>
      <c r="CU205">
        <v>192</v>
      </c>
    </row>
    <row r="206" spans="2:99">
      <c r="CQ206" t="s">
        <v>44</v>
      </c>
      <c r="CR206" t="s">
        <v>573</v>
      </c>
      <c r="CS206" t="s">
        <v>50</v>
      </c>
      <c r="CT206" t="s">
        <v>580</v>
      </c>
      <c r="CU206">
        <v>195</v>
      </c>
    </row>
    <row r="207" spans="2:99">
      <c r="CQ207" t="s">
        <v>44</v>
      </c>
      <c r="CR207" t="s">
        <v>573</v>
      </c>
      <c r="CS207" t="s">
        <v>48</v>
      </c>
    </row>
    <row r="208" spans="2:99">
      <c r="CQ208" t="s">
        <v>44</v>
      </c>
      <c r="CR208" t="s">
        <v>573</v>
      </c>
      <c r="CS208" t="s">
        <v>48</v>
      </c>
      <c r="CT208" t="s">
        <v>569</v>
      </c>
      <c r="CU208">
        <v>39121</v>
      </c>
    </row>
    <row r="209" spans="95:99">
      <c r="CQ209" t="s">
        <v>44</v>
      </c>
      <c r="CR209" t="s">
        <v>573</v>
      </c>
      <c r="CS209" t="s">
        <v>48</v>
      </c>
      <c r="CT209" t="s">
        <v>588</v>
      </c>
      <c r="CU209">
        <v>499</v>
      </c>
    </row>
    <row r="210" spans="95:99">
      <c r="CQ210" t="s">
        <v>44</v>
      </c>
      <c r="CR210" t="s">
        <v>573</v>
      </c>
      <c r="CS210" t="s">
        <v>48</v>
      </c>
      <c r="CT210" t="s">
        <v>589</v>
      </c>
      <c r="CU210">
        <v>11993</v>
      </c>
    </row>
    <row r="211" spans="95:99">
      <c r="CQ211" t="s">
        <v>44</v>
      </c>
      <c r="CR211" t="s">
        <v>573</v>
      </c>
      <c r="CS211" t="s">
        <v>48</v>
      </c>
      <c r="CT211" t="s">
        <v>590</v>
      </c>
      <c r="CU211">
        <v>21486</v>
      </c>
    </row>
    <row r="212" spans="95:99">
      <c r="CQ212" t="s">
        <v>44</v>
      </c>
      <c r="CR212" t="s">
        <v>573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573</v>
      </c>
      <c r="CS213" t="s">
        <v>48</v>
      </c>
      <c r="CT213" t="s">
        <v>602</v>
      </c>
      <c r="CU213">
        <v>1969</v>
      </c>
    </row>
    <row r="214" spans="95:99">
      <c r="CQ214" t="s">
        <v>44</v>
      </c>
      <c r="CR214" t="s">
        <v>573</v>
      </c>
      <c r="CS214" t="s">
        <v>48</v>
      </c>
      <c r="CT214" t="s">
        <v>591</v>
      </c>
      <c r="CU214">
        <v>1282</v>
      </c>
    </row>
    <row r="215" spans="95:99">
      <c r="CQ215" t="s">
        <v>44</v>
      </c>
      <c r="CR215" t="s">
        <v>573</v>
      </c>
      <c r="CS215" t="s">
        <v>48</v>
      </c>
      <c r="CT215" t="s">
        <v>592</v>
      </c>
      <c r="CU215">
        <v>64</v>
      </c>
    </row>
    <row r="216" spans="95:99">
      <c r="CQ216" t="s">
        <v>44</v>
      </c>
      <c r="CR216" t="s">
        <v>573</v>
      </c>
      <c r="CS216" t="s">
        <v>48</v>
      </c>
      <c r="CT216" t="s">
        <v>593</v>
      </c>
      <c r="CU216">
        <v>423</v>
      </c>
    </row>
    <row r="217" spans="95:99">
      <c r="CQ217" t="s">
        <v>44</v>
      </c>
      <c r="CR217" t="s">
        <v>573</v>
      </c>
      <c r="CS217" t="s">
        <v>48</v>
      </c>
      <c r="CT217" t="s">
        <v>594</v>
      </c>
      <c r="CU217">
        <v>91</v>
      </c>
    </row>
    <row r="218" spans="95:99">
      <c r="CQ218" t="s">
        <v>44</v>
      </c>
      <c r="CR218" t="s">
        <v>573</v>
      </c>
      <c r="CS218" t="s">
        <v>48</v>
      </c>
      <c r="CT218" t="s">
        <v>580</v>
      </c>
      <c r="CU218">
        <v>177</v>
      </c>
    </row>
    <row r="219" spans="95:99">
      <c r="CQ219" t="s">
        <v>44</v>
      </c>
      <c r="CR219" t="s">
        <v>573</v>
      </c>
      <c r="CS219" t="s">
        <v>48</v>
      </c>
    </row>
    <row r="220" spans="95:99">
      <c r="CQ220" t="s">
        <v>44</v>
      </c>
      <c r="CR220" t="s">
        <v>573</v>
      </c>
      <c r="CS220" t="s">
        <v>48</v>
      </c>
      <c r="CT220" t="s">
        <v>569</v>
      </c>
      <c r="CU220">
        <v>38410</v>
      </c>
    </row>
    <row r="221" spans="95:99">
      <c r="CQ221" t="s">
        <v>44</v>
      </c>
      <c r="CR221" t="s">
        <v>573</v>
      </c>
      <c r="CS221" t="s">
        <v>48</v>
      </c>
      <c r="CT221" t="s">
        <v>588</v>
      </c>
      <c r="CU221">
        <v>787</v>
      </c>
    </row>
    <row r="222" spans="95:99">
      <c r="CQ222" t="s">
        <v>44</v>
      </c>
      <c r="CR222" t="s">
        <v>573</v>
      </c>
      <c r="CS222" t="s">
        <v>48</v>
      </c>
      <c r="CT222" t="s">
        <v>589</v>
      </c>
      <c r="CU222">
        <v>8816</v>
      </c>
    </row>
    <row r="223" spans="95:99">
      <c r="CQ223" t="s">
        <v>44</v>
      </c>
      <c r="CR223" t="s">
        <v>573</v>
      </c>
      <c r="CS223" t="s">
        <v>48</v>
      </c>
      <c r="CT223" t="s">
        <v>590</v>
      </c>
      <c r="CU223">
        <v>22951</v>
      </c>
    </row>
    <row r="224" spans="95:99">
      <c r="CQ224" t="s">
        <v>44</v>
      </c>
      <c r="CR224" t="s">
        <v>573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573</v>
      </c>
      <c r="CS225" t="s">
        <v>48</v>
      </c>
      <c r="CT225" t="s">
        <v>602</v>
      </c>
      <c r="CU225">
        <v>2750</v>
      </c>
    </row>
    <row r="226" spans="95:99">
      <c r="CQ226" t="s">
        <v>44</v>
      </c>
      <c r="CR226" t="s">
        <v>573</v>
      </c>
      <c r="CS226" t="s">
        <v>48</v>
      </c>
      <c r="CT226" t="s">
        <v>591</v>
      </c>
      <c r="CU226">
        <v>920</v>
      </c>
    </row>
    <row r="227" spans="95:99">
      <c r="CQ227" t="s">
        <v>44</v>
      </c>
      <c r="CR227" t="s">
        <v>573</v>
      </c>
      <c r="CS227" t="s">
        <v>48</v>
      </c>
      <c r="CT227" t="s">
        <v>592</v>
      </c>
      <c r="CU227">
        <v>48</v>
      </c>
    </row>
    <row r="228" spans="95:99">
      <c r="CQ228" t="s">
        <v>44</v>
      </c>
      <c r="CR228" t="s">
        <v>573</v>
      </c>
      <c r="CS228" t="s">
        <v>48</v>
      </c>
      <c r="CT228" t="s">
        <v>593</v>
      </c>
      <c r="CU228">
        <v>333</v>
      </c>
    </row>
    <row r="229" spans="95:99">
      <c r="CQ229" t="s">
        <v>44</v>
      </c>
      <c r="CR229" t="s">
        <v>573</v>
      </c>
      <c r="CS229" t="s">
        <v>48</v>
      </c>
      <c r="CT229" t="s">
        <v>594</v>
      </c>
      <c r="CU229">
        <v>72</v>
      </c>
    </row>
    <row r="230" spans="95:99">
      <c r="CQ230" t="s">
        <v>44</v>
      </c>
      <c r="CR230" t="s">
        <v>573</v>
      </c>
      <c r="CS230" t="s">
        <v>48</v>
      </c>
      <c r="CT230" t="s">
        <v>580</v>
      </c>
      <c r="CU230">
        <v>154</v>
      </c>
    </row>
    <row r="231" spans="95:99">
      <c r="CQ231" t="s">
        <v>44</v>
      </c>
      <c r="CR231" t="s">
        <v>573</v>
      </c>
      <c r="CS231" t="s">
        <v>302</v>
      </c>
    </row>
    <row r="232" spans="95:99">
      <c r="CQ232" t="s">
        <v>44</v>
      </c>
      <c r="CR232" t="s">
        <v>573</v>
      </c>
      <c r="CS232" t="s">
        <v>302</v>
      </c>
      <c r="CT232" t="s">
        <v>569</v>
      </c>
      <c r="CU232">
        <v>3415</v>
      </c>
    </row>
    <row r="233" spans="95:99">
      <c r="CQ233" t="s">
        <v>44</v>
      </c>
      <c r="CR233" t="s">
        <v>573</v>
      </c>
      <c r="CS233" t="s">
        <v>302</v>
      </c>
      <c r="CT233" t="s">
        <v>588</v>
      </c>
      <c r="CU233">
        <v>78</v>
      </c>
    </row>
    <row r="234" spans="95:99">
      <c r="CQ234" t="s">
        <v>44</v>
      </c>
      <c r="CR234" t="s">
        <v>573</v>
      </c>
      <c r="CS234" t="s">
        <v>302</v>
      </c>
      <c r="CT234" t="s">
        <v>589</v>
      </c>
      <c r="CU234">
        <v>182</v>
      </c>
    </row>
    <row r="235" spans="95:99">
      <c r="CQ235" t="s">
        <v>44</v>
      </c>
      <c r="CR235" t="s">
        <v>573</v>
      </c>
      <c r="CS235" t="s">
        <v>302</v>
      </c>
      <c r="CT235" t="s">
        <v>590</v>
      </c>
      <c r="CU235">
        <v>2264</v>
      </c>
    </row>
    <row r="236" spans="95:99">
      <c r="CQ236" t="s">
        <v>44</v>
      </c>
      <c r="CR236" t="s">
        <v>573</v>
      </c>
      <c r="CS236" t="s">
        <v>302</v>
      </c>
      <c r="CT236" t="s">
        <v>141</v>
      </c>
      <c r="CU236">
        <v>764</v>
      </c>
    </row>
    <row r="237" spans="95:99">
      <c r="CQ237" t="s">
        <v>44</v>
      </c>
      <c r="CR237" t="s">
        <v>573</v>
      </c>
      <c r="CS237" t="s">
        <v>302</v>
      </c>
      <c r="CT237" t="s">
        <v>602</v>
      </c>
      <c r="CU237">
        <v>62</v>
      </c>
    </row>
    <row r="238" spans="95:99">
      <c r="CQ238" t="s">
        <v>44</v>
      </c>
      <c r="CR238" t="s">
        <v>573</v>
      </c>
      <c r="CS238" t="s">
        <v>302</v>
      </c>
      <c r="CT238" t="s">
        <v>591</v>
      </c>
      <c r="CU238">
        <v>15</v>
      </c>
    </row>
    <row r="239" spans="95:99">
      <c r="CQ239" t="s">
        <v>44</v>
      </c>
      <c r="CR239" t="s">
        <v>573</v>
      </c>
      <c r="CS239" t="s">
        <v>302</v>
      </c>
      <c r="CT239" t="s">
        <v>592</v>
      </c>
      <c r="CU239">
        <v>4</v>
      </c>
    </row>
    <row r="240" spans="95:99">
      <c r="CQ240" t="s">
        <v>44</v>
      </c>
      <c r="CR240" t="s">
        <v>573</v>
      </c>
      <c r="CS240" t="s">
        <v>302</v>
      </c>
      <c r="CT240" t="s">
        <v>593</v>
      </c>
      <c r="CU240">
        <v>10</v>
      </c>
    </row>
    <row r="241" spans="95:99">
      <c r="CQ241" t="s">
        <v>44</v>
      </c>
      <c r="CR241" t="s">
        <v>573</v>
      </c>
      <c r="CS241" t="s">
        <v>302</v>
      </c>
      <c r="CT241" t="s">
        <v>594</v>
      </c>
      <c r="CU241">
        <v>10</v>
      </c>
    </row>
    <row r="242" spans="95:99">
      <c r="CQ242" t="s">
        <v>44</v>
      </c>
      <c r="CR242" t="s">
        <v>573</v>
      </c>
      <c r="CS242" t="s">
        <v>302</v>
      </c>
      <c r="CT242" t="s">
        <v>580</v>
      </c>
      <c r="CU242">
        <v>26</v>
      </c>
    </row>
    <row r="243" spans="95:99">
      <c r="CQ243" t="s">
        <v>44</v>
      </c>
      <c r="CR243" t="s">
        <v>573</v>
      </c>
      <c r="CS243" t="s">
        <v>302</v>
      </c>
    </row>
    <row r="244" spans="95:99">
      <c r="CQ244" t="s">
        <v>44</v>
      </c>
      <c r="CR244" t="s">
        <v>573</v>
      </c>
      <c r="CS244" t="s">
        <v>302</v>
      </c>
      <c r="CT244" t="s">
        <v>569</v>
      </c>
      <c r="CU244">
        <v>1974</v>
      </c>
    </row>
    <row r="245" spans="95:99">
      <c r="CQ245" t="s">
        <v>44</v>
      </c>
      <c r="CR245" t="s">
        <v>573</v>
      </c>
      <c r="CS245" t="s">
        <v>302</v>
      </c>
      <c r="CT245" t="s">
        <v>588</v>
      </c>
      <c r="CU245">
        <v>134</v>
      </c>
    </row>
    <row r="246" spans="95:99">
      <c r="CQ246" t="s">
        <v>44</v>
      </c>
      <c r="CR246" t="s">
        <v>573</v>
      </c>
      <c r="CS246" t="s">
        <v>302</v>
      </c>
      <c r="CT246" t="s">
        <v>589</v>
      </c>
      <c r="CU246">
        <v>323</v>
      </c>
    </row>
    <row r="247" spans="95:99">
      <c r="CQ247" t="s">
        <v>44</v>
      </c>
      <c r="CR247" t="s">
        <v>573</v>
      </c>
      <c r="CS247" t="s">
        <v>302</v>
      </c>
      <c r="CT247" t="s">
        <v>590</v>
      </c>
      <c r="CU247">
        <v>466</v>
      </c>
    </row>
    <row r="248" spans="95:99">
      <c r="CQ248" t="s">
        <v>44</v>
      </c>
      <c r="CR248" t="s">
        <v>573</v>
      </c>
      <c r="CS248" t="s">
        <v>302</v>
      </c>
      <c r="CT248" t="s">
        <v>141</v>
      </c>
      <c r="CU248">
        <v>946</v>
      </c>
    </row>
    <row r="249" spans="95:99">
      <c r="CQ249" t="s">
        <v>44</v>
      </c>
      <c r="CR249" t="s">
        <v>573</v>
      </c>
      <c r="CS249" t="s">
        <v>302</v>
      </c>
      <c r="CT249" t="s">
        <v>602</v>
      </c>
      <c r="CU249">
        <v>36</v>
      </c>
    </row>
    <row r="250" spans="95:99">
      <c r="CQ250" t="s">
        <v>44</v>
      </c>
      <c r="CR250" t="s">
        <v>573</v>
      </c>
      <c r="CS250" t="s">
        <v>302</v>
      </c>
      <c r="CT250" t="s">
        <v>591</v>
      </c>
      <c r="CU250">
        <v>22</v>
      </c>
    </row>
    <row r="251" spans="95:99">
      <c r="CQ251" t="s">
        <v>44</v>
      </c>
      <c r="CR251" t="s">
        <v>573</v>
      </c>
      <c r="CS251" t="s">
        <v>302</v>
      </c>
      <c r="CT251" t="s">
        <v>592</v>
      </c>
      <c r="CU251">
        <v>8</v>
      </c>
    </row>
    <row r="252" spans="95:99">
      <c r="CQ252" t="s">
        <v>44</v>
      </c>
      <c r="CR252" t="s">
        <v>573</v>
      </c>
      <c r="CS252" t="s">
        <v>302</v>
      </c>
      <c r="CT252" t="s">
        <v>593</v>
      </c>
      <c r="CU252">
        <v>9</v>
      </c>
    </row>
    <row r="253" spans="95:99">
      <c r="CQ253" t="s">
        <v>44</v>
      </c>
      <c r="CR253" t="s">
        <v>573</v>
      </c>
      <c r="CS253" t="s">
        <v>302</v>
      </c>
      <c r="CT253" t="s">
        <v>594</v>
      </c>
      <c r="CU253">
        <v>20</v>
      </c>
    </row>
    <row r="254" spans="95:99">
      <c r="CQ254" t="s">
        <v>44</v>
      </c>
      <c r="CR254" t="s">
        <v>573</v>
      </c>
      <c r="CS254" t="s">
        <v>302</v>
      </c>
      <c r="CT254" t="s">
        <v>580</v>
      </c>
      <c r="CU254">
        <v>10</v>
      </c>
    </row>
    <row r="255" spans="95:99">
      <c r="CQ255" t="s">
        <v>44</v>
      </c>
      <c r="CR255" t="s">
        <v>573</v>
      </c>
      <c r="CS255" t="s">
        <v>580</v>
      </c>
    </row>
    <row r="256" spans="95:99">
      <c r="CQ256" t="s">
        <v>44</v>
      </c>
      <c r="CR256" t="s">
        <v>573</v>
      </c>
      <c r="CS256" t="s">
        <v>580</v>
      </c>
      <c r="CT256" t="s">
        <v>569</v>
      </c>
      <c r="CU256">
        <v>760</v>
      </c>
    </row>
    <row r="257" spans="95:99">
      <c r="CQ257" t="s">
        <v>44</v>
      </c>
      <c r="CR257" t="s">
        <v>573</v>
      </c>
      <c r="CS257" t="s">
        <v>580</v>
      </c>
      <c r="CT257" t="s">
        <v>588</v>
      </c>
      <c r="CU257">
        <v>14</v>
      </c>
    </row>
    <row r="258" spans="95:99">
      <c r="CQ258" t="s">
        <v>44</v>
      </c>
      <c r="CR258" t="s">
        <v>573</v>
      </c>
      <c r="CS258" t="s">
        <v>580</v>
      </c>
      <c r="CT258" t="s">
        <v>589</v>
      </c>
      <c r="CU258">
        <v>227</v>
      </c>
    </row>
    <row r="259" spans="95:99">
      <c r="CQ259" t="s">
        <v>44</v>
      </c>
      <c r="CR259" t="s">
        <v>573</v>
      </c>
      <c r="CS259" t="s">
        <v>580</v>
      </c>
      <c r="CT259" t="s">
        <v>590</v>
      </c>
      <c r="CU259">
        <v>287</v>
      </c>
    </row>
    <row r="260" spans="95:99">
      <c r="CQ260" t="s">
        <v>44</v>
      </c>
      <c r="CR260" t="s">
        <v>573</v>
      </c>
      <c r="CS260" t="s">
        <v>580</v>
      </c>
      <c r="CT260" t="s">
        <v>141</v>
      </c>
      <c r="CU260">
        <v>44</v>
      </c>
    </row>
    <row r="261" spans="95:99">
      <c r="CQ261" t="s">
        <v>44</v>
      </c>
      <c r="CR261" t="s">
        <v>573</v>
      </c>
      <c r="CS261" t="s">
        <v>580</v>
      </c>
      <c r="CT261" t="s">
        <v>602</v>
      </c>
      <c r="CU261">
        <v>77</v>
      </c>
    </row>
    <row r="262" spans="95:99">
      <c r="CQ262" t="s">
        <v>44</v>
      </c>
      <c r="CR262" t="s">
        <v>573</v>
      </c>
      <c r="CS262" t="s">
        <v>580</v>
      </c>
      <c r="CT262" t="s">
        <v>591</v>
      </c>
      <c r="CU262">
        <v>67</v>
      </c>
    </row>
    <row r="263" spans="95:99">
      <c r="CQ263" t="s">
        <v>44</v>
      </c>
      <c r="CR263" t="s">
        <v>573</v>
      </c>
      <c r="CS263" t="s">
        <v>580</v>
      </c>
      <c r="CT263" t="s">
        <v>592</v>
      </c>
      <c r="CU263">
        <v>1</v>
      </c>
    </row>
    <row r="264" spans="95:99">
      <c r="CQ264" t="s">
        <v>44</v>
      </c>
      <c r="CR264" t="s">
        <v>573</v>
      </c>
      <c r="CS264" t="s">
        <v>580</v>
      </c>
      <c r="CT264" t="s">
        <v>593</v>
      </c>
      <c r="CU264">
        <v>17</v>
      </c>
    </row>
    <row r="265" spans="95:99">
      <c r="CQ265" t="s">
        <v>44</v>
      </c>
      <c r="CR265" t="s">
        <v>573</v>
      </c>
      <c r="CS265" t="s">
        <v>580</v>
      </c>
      <c r="CT265" t="s">
        <v>594</v>
      </c>
      <c r="CU265">
        <v>1</v>
      </c>
    </row>
    <row r="266" spans="95:99">
      <c r="CQ266" t="s">
        <v>44</v>
      </c>
      <c r="CR266" t="s">
        <v>573</v>
      </c>
      <c r="CS266" t="s">
        <v>580</v>
      </c>
      <c r="CT266" t="s">
        <v>580</v>
      </c>
      <c r="CU266">
        <v>25</v>
      </c>
    </row>
    <row r="267" spans="95:99">
      <c r="CQ267" t="s">
        <v>44</v>
      </c>
      <c r="CR267" t="s">
        <v>574</v>
      </c>
    </row>
    <row r="268" spans="95:99">
      <c r="CQ268" t="s">
        <v>44</v>
      </c>
      <c r="CR268" t="s">
        <v>574</v>
      </c>
      <c r="CS268" t="s">
        <v>569</v>
      </c>
    </row>
    <row r="269" spans="95:99">
      <c r="CQ269" t="s">
        <v>44</v>
      </c>
      <c r="CR269" t="s">
        <v>574</v>
      </c>
      <c r="CS269" t="s">
        <v>44</v>
      </c>
      <c r="CT269" t="s">
        <v>569</v>
      </c>
      <c r="CU269">
        <v>116041</v>
      </c>
    </row>
    <row r="270" spans="95:99">
      <c r="CQ270" t="s">
        <v>44</v>
      </c>
      <c r="CR270" t="s">
        <v>574</v>
      </c>
      <c r="CS270" t="s">
        <v>44</v>
      </c>
      <c r="CT270" t="s">
        <v>588</v>
      </c>
      <c r="CU270">
        <v>1455</v>
      </c>
    </row>
    <row r="271" spans="95:99">
      <c r="CQ271" t="s">
        <v>44</v>
      </c>
      <c r="CR271" t="s">
        <v>574</v>
      </c>
      <c r="CS271" t="s">
        <v>44</v>
      </c>
      <c r="CT271" t="s">
        <v>589</v>
      </c>
      <c r="CU271">
        <v>49346</v>
      </c>
    </row>
    <row r="272" spans="95:99">
      <c r="CQ272" t="s">
        <v>44</v>
      </c>
      <c r="CR272" t="s">
        <v>574</v>
      </c>
      <c r="CS272" t="s">
        <v>44</v>
      </c>
      <c r="CT272" t="s">
        <v>590</v>
      </c>
      <c r="CU272">
        <v>45221</v>
      </c>
    </row>
    <row r="273" spans="95:99">
      <c r="CQ273" t="s">
        <v>44</v>
      </c>
      <c r="CR273" t="s">
        <v>574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574</v>
      </c>
      <c r="CS274" t="s">
        <v>44</v>
      </c>
      <c r="CT274" t="s">
        <v>602</v>
      </c>
      <c r="CU274">
        <v>6401</v>
      </c>
    </row>
    <row r="275" spans="95:99">
      <c r="CQ275" t="s">
        <v>44</v>
      </c>
      <c r="CR275" t="s">
        <v>574</v>
      </c>
      <c r="CS275" t="s">
        <v>44</v>
      </c>
      <c r="CT275" t="s">
        <v>591</v>
      </c>
      <c r="CU275">
        <v>5888</v>
      </c>
    </row>
    <row r="276" spans="95:99">
      <c r="CQ276" t="s">
        <v>44</v>
      </c>
      <c r="CR276" t="s">
        <v>574</v>
      </c>
      <c r="CS276" t="s">
        <v>44</v>
      </c>
      <c r="CT276" t="s">
        <v>592</v>
      </c>
      <c r="CU276">
        <v>443</v>
      </c>
    </row>
    <row r="277" spans="95:99">
      <c r="CQ277" t="s">
        <v>44</v>
      </c>
      <c r="CR277" t="s">
        <v>574</v>
      </c>
      <c r="CS277" t="s">
        <v>44</v>
      </c>
      <c r="CT277" t="s">
        <v>593</v>
      </c>
      <c r="CU277">
        <v>1688</v>
      </c>
    </row>
    <row r="278" spans="95:99">
      <c r="CQ278" t="s">
        <v>44</v>
      </c>
      <c r="CR278" t="s">
        <v>574</v>
      </c>
      <c r="CS278" t="s">
        <v>44</v>
      </c>
      <c r="CT278" t="s">
        <v>594</v>
      </c>
      <c r="CU278">
        <v>329</v>
      </c>
    </row>
    <row r="279" spans="95:99">
      <c r="CQ279" t="s">
        <v>44</v>
      </c>
      <c r="CR279" t="s">
        <v>574</v>
      </c>
      <c r="CS279" t="s">
        <v>44</v>
      </c>
      <c r="CT279" t="s">
        <v>580</v>
      </c>
      <c r="CU279">
        <v>550</v>
      </c>
    </row>
    <row r="280" spans="95:99">
      <c r="CQ280" t="s">
        <v>44</v>
      </c>
      <c r="CR280" t="s">
        <v>574</v>
      </c>
      <c r="CS280" t="s">
        <v>50</v>
      </c>
    </row>
    <row r="281" spans="95:99">
      <c r="CQ281" t="s">
        <v>44</v>
      </c>
      <c r="CR281" t="s">
        <v>574</v>
      </c>
      <c r="CS281" t="s">
        <v>50</v>
      </c>
      <c r="CT281" t="s">
        <v>569</v>
      </c>
      <c r="CU281">
        <v>42221</v>
      </c>
    </row>
    <row r="282" spans="95:99">
      <c r="CQ282" t="s">
        <v>44</v>
      </c>
      <c r="CR282" t="s">
        <v>574</v>
      </c>
      <c r="CS282" t="s">
        <v>50</v>
      </c>
      <c r="CT282" t="s">
        <v>588</v>
      </c>
      <c r="CU282">
        <v>492</v>
      </c>
    </row>
    <row r="283" spans="95:99">
      <c r="CQ283" t="s">
        <v>44</v>
      </c>
      <c r="CR283" t="s">
        <v>574</v>
      </c>
      <c r="CS283" t="s">
        <v>50</v>
      </c>
      <c r="CT283" t="s">
        <v>589</v>
      </c>
      <c r="CU283">
        <v>26248</v>
      </c>
    </row>
    <row r="284" spans="95:99">
      <c r="CQ284" t="s">
        <v>44</v>
      </c>
      <c r="CR284" t="s">
        <v>574</v>
      </c>
      <c r="CS284" t="s">
        <v>50</v>
      </c>
      <c r="CT284" t="s">
        <v>590</v>
      </c>
      <c r="CU284">
        <v>6182</v>
      </c>
    </row>
    <row r="285" spans="95:99">
      <c r="CQ285" t="s">
        <v>44</v>
      </c>
      <c r="CR285" t="s">
        <v>574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574</v>
      </c>
      <c r="CS286" t="s">
        <v>50</v>
      </c>
      <c r="CT286" t="s">
        <v>602</v>
      </c>
      <c r="CU286">
        <v>2338</v>
      </c>
    </row>
    <row r="287" spans="95:99">
      <c r="CQ287" t="s">
        <v>44</v>
      </c>
      <c r="CR287" t="s">
        <v>574</v>
      </c>
      <c r="CS287" t="s">
        <v>50</v>
      </c>
      <c r="CT287" t="s">
        <v>591</v>
      </c>
      <c r="CU287">
        <v>4315</v>
      </c>
    </row>
    <row r="288" spans="95:99">
      <c r="CQ288" t="s">
        <v>44</v>
      </c>
      <c r="CR288" t="s">
        <v>574</v>
      </c>
      <c r="CS288" t="s">
        <v>50</v>
      </c>
      <c r="CT288" t="s">
        <v>592</v>
      </c>
      <c r="CU288">
        <v>298</v>
      </c>
    </row>
    <row r="289" spans="95:99">
      <c r="CQ289" t="s">
        <v>44</v>
      </c>
      <c r="CR289" t="s">
        <v>574</v>
      </c>
      <c r="CS289" t="s">
        <v>50</v>
      </c>
      <c r="CT289" t="s">
        <v>593</v>
      </c>
      <c r="CU289">
        <v>1142</v>
      </c>
    </row>
    <row r="290" spans="95:99">
      <c r="CQ290" t="s">
        <v>44</v>
      </c>
      <c r="CR290" t="s">
        <v>574</v>
      </c>
      <c r="CS290" t="s">
        <v>50</v>
      </c>
      <c r="CT290" t="s">
        <v>594</v>
      </c>
      <c r="CU290">
        <v>160</v>
      </c>
    </row>
    <row r="291" spans="95:99">
      <c r="CQ291" t="s">
        <v>44</v>
      </c>
      <c r="CR291" t="s">
        <v>574</v>
      </c>
      <c r="CS291" t="s">
        <v>50</v>
      </c>
      <c r="CT291" t="s">
        <v>580</v>
      </c>
      <c r="CU291">
        <v>190</v>
      </c>
    </row>
    <row r="292" spans="95:99">
      <c r="CQ292" t="s">
        <v>44</v>
      </c>
      <c r="CR292" t="s">
        <v>574</v>
      </c>
      <c r="CS292" t="s">
        <v>48</v>
      </c>
    </row>
    <row r="293" spans="95:99">
      <c r="CQ293" t="s">
        <v>44</v>
      </c>
      <c r="CR293" t="s">
        <v>574</v>
      </c>
      <c r="CS293" t="s">
        <v>48</v>
      </c>
      <c r="CT293" t="s">
        <v>569</v>
      </c>
      <c r="CU293">
        <v>43364</v>
      </c>
    </row>
    <row r="294" spans="95:99">
      <c r="CQ294" t="s">
        <v>44</v>
      </c>
      <c r="CR294" t="s">
        <v>574</v>
      </c>
      <c r="CS294" t="s">
        <v>48</v>
      </c>
      <c r="CT294" t="s">
        <v>588</v>
      </c>
      <c r="CU294">
        <v>342</v>
      </c>
    </row>
    <row r="295" spans="95:99">
      <c r="CQ295" t="s">
        <v>44</v>
      </c>
      <c r="CR295" t="s">
        <v>574</v>
      </c>
      <c r="CS295" t="s">
        <v>48</v>
      </c>
      <c r="CT295" t="s">
        <v>589</v>
      </c>
      <c r="CU295">
        <v>15757</v>
      </c>
    </row>
    <row r="296" spans="95:99">
      <c r="CQ296" t="s">
        <v>44</v>
      </c>
      <c r="CR296" t="s">
        <v>574</v>
      </c>
      <c r="CS296" t="s">
        <v>48</v>
      </c>
      <c r="CT296" t="s">
        <v>590</v>
      </c>
      <c r="CU296">
        <v>22945</v>
      </c>
    </row>
    <row r="297" spans="95:99">
      <c r="CQ297" t="s">
        <v>44</v>
      </c>
      <c r="CR297" t="s">
        <v>574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574</v>
      </c>
      <c r="CS298" t="s">
        <v>48</v>
      </c>
      <c r="CT298" t="s">
        <v>602</v>
      </c>
      <c r="CU298">
        <v>1779</v>
      </c>
    </row>
    <row r="299" spans="95:99">
      <c r="CQ299" t="s">
        <v>44</v>
      </c>
      <c r="CR299" t="s">
        <v>574</v>
      </c>
      <c r="CS299" t="s">
        <v>48</v>
      </c>
      <c r="CT299" t="s">
        <v>591</v>
      </c>
      <c r="CU299">
        <v>835</v>
      </c>
    </row>
    <row r="300" spans="95:99">
      <c r="CQ300" t="s">
        <v>44</v>
      </c>
      <c r="CR300" t="s">
        <v>574</v>
      </c>
      <c r="CS300" t="s">
        <v>48</v>
      </c>
      <c r="CT300" t="s">
        <v>592</v>
      </c>
      <c r="CU300">
        <v>99</v>
      </c>
    </row>
    <row r="301" spans="95:99">
      <c r="CQ301" t="s">
        <v>44</v>
      </c>
      <c r="CR301" t="s">
        <v>574</v>
      </c>
      <c r="CS301" t="s">
        <v>48</v>
      </c>
      <c r="CT301" t="s">
        <v>593</v>
      </c>
      <c r="CU301">
        <v>322</v>
      </c>
    </row>
    <row r="302" spans="95:99">
      <c r="CQ302" t="s">
        <v>44</v>
      </c>
      <c r="CR302" t="s">
        <v>574</v>
      </c>
      <c r="CS302" t="s">
        <v>48</v>
      </c>
      <c r="CT302" t="s">
        <v>594</v>
      </c>
      <c r="CU302">
        <v>76</v>
      </c>
    </row>
    <row r="303" spans="95:99">
      <c r="CQ303" t="s">
        <v>44</v>
      </c>
      <c r="CR303" t="s">
        <v>574</v>
      </c>
      <c r="CS303" t="s">
        <v>48</v>
      </c>
      <c r="CT303" t="s">
        <v>580</v>
      </c>
      <c r="CU303">
        <v>158</v>
      </c>
    </row>
    <row r="304" spans="95:99">
      <c r="CQ304" t="s">
        <v>44</v>
      </c>
      <c r="CR304" t="s">
        <v>574</v>
      </c>
      <c r="CS304" t="s">
        <v>48</v>
      </c>
    </row>
    <row r="305" spans="95:99">
      <c r="CQ305" t="s">
        <v>44</v>
      </c>
      <c r="CR305" t="s">
        <v>574</v>
      </c>
      <c r="CS305" t="s">
        <v>48</v>
      </c>
      <c r="CT305" t="s">
        <v>569</v>
      </c>
      <c r="CU305">
        <v>24370</v>
      </c>
    </row>
    <row r="306" spans="95:99">
      <c r="CQ306" t="s">
        <v>44</v>
      </c>
      <c r="CR306" t="s">
        <v>574</v>
      </c>
      <c r="CS306" t="s">
        <v>48</v>
      </c>
      <c r="CT306" t="s">
        <v>588</v>
      </c>
      <c r="CU306">
        <v>410</v>
      </c>
    </row>
    <row r="307" spans="95:99">
      <c r="CQ307" t="s">
        <v>44</v>
      </c>
      <c r="CR307" t="s">
        <v>574</v>
      </c>
      <c r="CS307" t="s">
        <v>48</v>
      </c>
      <c r="CT307" t="s">
        <v>589</v>
      </c>
      <c r="CU307">
        <v>6586</v>
      </c>
    </row>
    <row r="308" spans="95:99">
      <c r="CQ308" t="s">
        <v>44</v>
      </c>
      <c r="CR308" t="s">
        <v>574</v>
      </c>
      <c r="CS308" t="s">
        <v>48</v>
      </c>
      <c r="CT308" t="s">
        <v>590</v>
      </c>
      <c r="CU308">
        <v>13317</v>
      </c>
    </row>
    <row r="309" spans="95:99">
      <c r="CQ309" t="s">
        <v>44</v>
      </c>
      <c r="CR309" t="s">
        <v>574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574</v>
      </c>
      <c r="CS310" t="s">
        <v>48</v>
      </c>
      <c r="CT310" t="s">
        <v>602</v>
      </c>
      <c r="CU310">
        <v>2122</v>
      </c>
    </row>
    <row r="311" spans="95:99">
      <c r="CQ311" t="s">
        <v>44</v>
      </c>
      <c r="CR311" t="s">
        <v>574</v>
      </c>
      <c r="CS311" t="s">
        <v>48</v>
      </c>
      <c r="CT311" t="s">
        <v>591</v>
      </c>
      <c r="CU311">
        <v>644</v>
      </c>
    </row>
    <row r="312" spans="95:99">
      <c r="CQ312" t="s">
        <v>44</v>
      </c>
      <c r="CR312" t="s">
        <v>574</v>
      </c>
      <c r="CS312" t="s">
        <v>48</v>
      </c>
      <c r="CT312" t="s">
        <v>592</v>
      </c>
      <c r="CU312">
        <v>30</v>
      </c>
    </row>
    <row r="313" spans="95:99">
      <c r="CQ313" t="s">
        <v>44</v>
      </c>
      <c r="CR313" t="s">
        <v>574</v>
      </c>
      <c r="CS313" t="s">
        <v>48</v>
      </c>
      <c r="CT313" t="s">
        <v>593</v>
      </c>
      <c r="CU313">
        <v>191</v>
      </c>
    </row>
    <row r="314" spans="95:99">
      <c r="CQ314" t="s">
        <v>44</v>
      </c>
      <c r="CR314" t="s">
        <v>574</v>
      </c>
      <c r="CS314" t="s">
        <v>48</v>
      </c>
      <c r="CT314" t="s">
        <v>594</v>
      </c>
      <c r="CU314">
        <v>43</v>
      </c>
    </row>
    <row r="315" spans="95:99">
      <c r="CQ315" t="s">
        <v>44</v>
      </c>
      <c r="CR315" t="s">
        <v>574</v>
      </c>
      <c r="CS315" t="s">
        <v>48</v>
      </c>
      <c r="CT315" t="s">
        <v>580</v>
      </c>
      <c r="CU315">
        <v>123</v>
      </c>
    </row>
    <row r="316" spans="95:99">
      <c r="CQ316" t="s">
        <v>44</v>
      </c>
      <c r="CR316" t="s">
        <v>574</v>
      </c>
      <c r="CS316" t="s">
        <v>302</v>
      </c>
    </row>
    <row r="317" spans="95:99">
      <c r="CQ317" t="s">
        <v>44</v>
      </c>
      <c r="CR317" t="s">
        <v>574</v>
      </c>
      <c r="CS317" t="s">
        <v>302</v>
      </c>
      <c r="CT317" t="s">
        <v>569</v>
      </c>
      <c r="CU317">
        <v>4039</v>
      </c>
    </row>
    <row r="318" spans="95:99">
      <c r="CQ318" t="s">
        <v>44</v>
      </c>
      <c r="CR318" t="s">
        <v>574</v>
      </c>
      <c r="CS318" t="s">
        <v>302</v>
      </c>
      <c r="CT318" t="s">
        <v>588</v>
      </c>
      <c r="CU318">
        <v>126</v>
      </c>
    </row>
    <row r="319" spans="95:99">
      <c r="CQ319" t="s">
        <v>44</v>
      </c>
      <c r="CR319" t="s">
        <v>574</v>
      </c>
      <c r="CS319" t="s">
        <v>302</v>
      </c>
      <c r="CT319" t="s">
        <v>589</v>
      </c>
      <c r="CU319">
        <v>242</v>
      </c>
    </row>
    <row r="320" spans="95:99">
      <c r="CQ320" t="s">
        <v>44</v>
      </c>
      <c r="CR320" t="s">
        <v>574</v>
      </c>
      <c r="CS320" t="s">
        <v>302</v>
      </c>
      <c r="CT320" t="s">
        <v>590</v>
      </c>
      <c r="CU320">
        <v>2214</v>
      </c>
    </row>
    <row r="321" spans="95:99">
      <c r="CQ321" t="s">
        <v>44</v>
      </c>
      <c r="CR321" t="s">
        <v>574</v>
      </c>
      <c r="CS321" t="s">
        <v>302</v>
      </c>
      <c r="CT321" t="s">
        <v>141</v>
      </c>
      <c r="CU321">
        <v>1251</v>
      </c>
    </row>
    <row r="322" spans="95:99">
      <c r="CQ322" t="s">
        <v>44</v>
      </c>
      <c r="CR322" t="s">
        <v>574</v>
      </c>
      <c r="CS322" t="s">
        <v>302</v>
      </c>
      <c r="CT322" t="s">
        <v>602</v>
      </c>
      <c r="CU322">
        <v>81</v>
      </c>
    </row>
    <row r="323" spans="95:99">
      <c r="CQ323" t="s">
        <v>44</v>
      </c>
      <c r="CR323" t="s">
        <v>574</v>
      </c>
      <c r="CS323" t="s">
        <v>302</v>
      </c>
      <c r="CT323" t="s">
        <v>591</v>
      </c>
      <c r="CU323">
        <v>20</v>
      </c>
    </row>
    <row r="324" spans="95:99">
      <c r="CQ324" t="s">
        <v>44</v>
      </c>
      <c r="CR324" t="s">
        <v>574</v>
      </c>
      <c r="CS324" t="s">
        <v>302</v>
      </c>
      <c r="CT324" t="s">
        <v>592</v>
      </c>
      <c r="CU324">
        <v>10</v>
      </c>
    </row>
    <row r="325" spans="95:99">
      <c r="CQ325" t="s">
        <v>44</v>
      </c>
      <c r="CR325" t="s">
        <v>574</v>
      </c>
      <c r="CS325" t="s">
        <v>302</v>
      </c>
      <c r="CT325" t="s">
        <v>593</v>
      </c>
      <c r="CU325">
        <v>16</v>
      </c>
    </row>
    <row r="326" spans="95:99">
      <c r="CQ326" t="s">
        <v>44</v>
      </c>
      <c r="CR326" t="s">
        <v>574</v>
      </c>
      <c r="CS326" t="s">
        <v>302</v>
      </c>
      <c r="CT326" t="s">
        <v>594</v>
      </c>
      <c r="CU326">
        <v>36</v>
      </c>
    </row>
    <row r="327" spans="95:99">
      <c r="CQ327" t="s">
        <v>44</v>
      </c>
      <c r="CR327" t="s">
        <v>574</v>
      </c>
      <c r="CS327" t="s">
        <v>302</v>
      </c>
      <c r="CT327" t="s">
        <v>580</v>
      </c>
      <c r="CU327">
        <v>43</v>
      </c>
    </row>
    <row r="328" spans="95:99">
      <c r="CQ328" t="s">
        <v>44</v>
      </c>
      <c r="CR328" t="s">
        <v>574</v>
      </c>
      <c r="CS328" t="s">
        <v>302</v>
      </c>
    </row>
    <row r="329" spans="95:99">
      <c r="CQ329" t="s">
        <v>44</v>
      </c>
      <c r="CR329" t="s">
        <v>574</v>
      </c>
      <c r="CS329" t="s">
        <v>302</v>
      </c>
      <c r="CT329" t="s">
        <v>569</v>
      </c>
      <c r="CU329">
        <v>1381</v>
      </c>
    </row>
    <row r="330" spans="95:99">
      <c r="CQ330" t="s">
        <v>44</v>
      </c>
      <c r="CR330" t="s">
        <v>574</v>
      </c>
      <c r="CS330" t="s">
        <v>302</v>
      </c>
      <c r="CT330" t="s">
        <v>588</v>
      </c>
      <c r="CU330">
        <v>71</v>
      </c>
    </row>
    <row r="331" spans="95:99">
      <c r="CQ331" t="s">
        <v>44</v>
      </c>
      <c r="CR331" t="s">
        <v>574</v>
      </c>
      <c r="CS331" t="s">
        <v>302</v>
      </c>
      <c r="CT331" t="s">
        <v>589</v>
      </c>
      <c r="CU331">
        <v>264</v>
      </c>
    </row>
    <row r="332" spans="95:99">
      <c r="CQ332" t="s">
        <v>44</v>
      </c>
      <c r="CR332" t="s">
        <v>574</v>
      </c>
      <c r="CS332" t="s">
        <v>302</v>
      </c>
      <c r="CT332" t="s">
        <v>590</v>
      </c>
      <c r="CU332">
        <v>346</v>
      </c>
    </row>
    <row r="333" spans="95:99">
      <c r="CQ333" t="s">
        <v>44</v>
      </c>
      <c r="CR333" t="s">
        <v>574</v>
      </c>
      <c r="CS333" t="s">
        <v>302</v>
      </c>
      <c r="CT333" t="s">
        <v>141</v>
      </c>
      <c r="CU333">
        <v>628</v>
      </c>
    </row>
    <row r="334" spans="95:99">
      <c r="CQ334" t="s">
        <v>44</v>
      </c>
      <c r="CR334" t="s">
        <v>574</v>
      </c>
      <c r="CS334" t="s">
        <v>302</v>
      </c>
      <c r="CT334" t="s">
        <v>602</v>
      </c>
      <c r="CU334">
        <v>19</v>
      </c>
    </row>
    <row r="335" spans="95:99">
      <c r="CQ335" t="s">
        <v>44</v>
      </c>
      <c r="CR335" t="s">
        <v>574</v>
      </c>
      <c r="CS335" t="s">
        <v>302</v>
      </c>
      <c r="CT335" t="s">
        <v>591</v>
      </c>
      <c r="CU335">
        <v>14</v>
      </c>
    </row>
    <row r="336" spans="95:99">
      <c r="CQ336" t="s">
        <v>44</v>
      </c>
      <c r="CR336" t="s">
        <v>574</v>
      </c>
      <c r="CS336" t="s">
        <v>302</v>
      </c>
      <c r="CT336" t="s">
        <v>592</v>
      </c>
      <c r="CU336">
        <v>5</v>
      </c>
    </row>
    <row r="337" spans="95:99">
      <c r="CQ337" t="s">
        <v>44</v>
      </c>
      <c r="CR337" t="s">
        <v>574</v>
      </c>
      <c r="CS337" t="s">
        <v>302</v>
      </c>
      <c r="CT337" t="s">
        <v>593</v>
      </c>
      <c r="CU337">
        <v>8</v>
      </c>
    </row>
    <row r="338" spans="95:99">
      <c r="CQ338" t="s">
        <v>44</v>
      </c>
      <c r="CR338" t="s">
        <v>574</v>
      </c>
      <c r="CS338" t="s">
        <v>302</v>
      </c>
      <c r="CT338" t="s">
        <v>594</v>
      </c>
      <c r="CU338">
        <v>13</v>
      </c>
    </row>
    <row r="339" spans="95:99">
      <c r="CQ339" t="s">
        <v>44</v>
      </c>
      <c r="CR339" t="s">
        <v>574</v>
      </c>
      <c r="CS339" t="s">
        <v>302</v>
      </c>
      <c r="CT339" t="s">
        <v>580</v>
      </c>
      <c r="CU339">
        <v>13</v>
      </c>
    </row>
    <row r="340" spans="95:99">
      <c r="CQ340" t="s">
        <v>44</v>
      </c>
      <c r="CR340" t="s">
        <v>574</v>
      </c>
      <c r="CS340" t="s">
        <v>580</v>
      </c>
    </row>
    <row r="341" spans="95:99">
      <c r="CQ341" t="s">
        <v>44</v>
      </c>
      <c r="CR341" t="s">
        <v>574</v>
      </c>
      <c r="CS341" t="s">
        <v>580</v>
      </c>
      <c r="CT341" t="s">
        <v>569</v>
      </c>
      <c r="CU341">
        <v>666</v>
      </c>
    </row>
    <row r="342" spans="95:99">
      <c r="CQ342" t="s">
        <v>44</v>
      </c>
      <c r="CR342" t="s">
        <v>574</v>
      </c>
      <c r="CS342" t="s">
        <v>580</v>
      </c>
      <c r="CT342" t="s">
        <v>588</v>
      </c>
      <c r="CU342">
        <v>14</v>
      </c>
    </row>
    <row r="343" spans="95:99">
      <c r="CQ343" t="s">
        <v>44</v>
      </c>
      <c r="CR343" t="s">
        <v>574</v>
      </c>
      <c r="CS343" t="s">
        <v>580</v>
      </c>
      <c r="CT343" t="s">
        <v>589</v>
      </c>
      <c r="CU343">
        <v>249</v>
      </c>
    </row>
    <row r="344" spans="95:99">
      <c r="CQ344" t="s">
        <v>44</v>
      </c>
      <c r="CR344" t="s">
        <v>574</v>
      </c>
      <c r="CS344" t="s">
        <v>580</v>
      </c>
      <c r="CT344" t="s">
        <v>590</v>
      </c>
      <c r="CU344">
        <v>217</v>
      </c>
    </row>
    <row r="345" spans="95:99">
      <c r="CQ345" t="s">
        <v>44</v>
      </c>
      <c r="CR345" t="s">
        <v>574</v>
      </c>
      <c r="CS345" t="s">
        <v>580</v>
      </c>
      <c r="CT345" t="s">
        <v>141</v>
      </c>
      <c r="CU345">
        <v>30</v>
      </c>
    </row>
    <row r="346" spans="95:99">
      <c r="CQ346" t="s">
        <v>44</v>
      </c>
      <c r="CR346" t="s">
        <v>574</v>
      </c>
      <c r="CS346" t="s">
        <v>580</v>
      </c>
      <c r="CT346" t="s">
        <v>602</v>
      </c>
      <c r="CU346">
        <v>62</v>
      </c>
    </row>
    <row r="347" spans="95:99">
      <c r="CQ347" t="s">
        <v>44</v>
      </c>
      <c r="CR347" t="s">
        <v>574</v>
      </c>
      <c r="CS347" t="s">
        <v>580</v>
      </c>
      <c r="CT347" t="s">
        <v>591</v>
      </c>
      <c r="CU347">
        <v>60</v>
      </c>
    </row>
    <row r="348" spans="95:99">
      <c r="CQ348" t="s">
        <v>44</v>
      </c>
      <c r="CR348" t="s">
        <v>574</v>
      </c>
      <c r="CS348" t="s">
        <v>580</v>
      </c>
      <c r="CT348" t="s">
        <v>592</v>
      </c>
      <c r="CU348">
        <v>1</v>
      </c>
    </row>
    <row r="349" spans="95:99">
      <c r="CQ349" t="s">
        <v>44</v>
      </c>
      <c r="CR349" t="s">
        <v>574</v>
      </c>
      <c r="CS349" t="s">
        <v>580</v>
      </c>
      <c r="CT349" t="s">
        <v>593</v>
      </c>
      <c r="CU349">
        <v>9</v>
      </c>
    </row>
    <row r="350" spans="95:99">
      <c r="CQ350" t="s">
        <v>44</v>
      </c>
      <c r="CR350" t="s">
        <v>574</v>
      </c>
      <c r="CS350" t="s">
        <v>580</v>
      </c>
      <c r="CT350" t="s">
        <v>594</v>
      </c>
      <c r="CU350">
        <v>1</v>
      </c>
    </row>
    <row r="351" spans="95:99">
      <c r="CQ351" t="s">
        <v>44</v>
      </c>
      <c r="CR351" t="s">
        <v>574</v>
      </c>
      <c r="CS351" t="s">
        <v>580</v>
      </c>
      <c r="CT351" t="s">
        <v>580</v>
      </c>
      <c r="CU351">
        <v>23</v>
      </c>
    </row>
    <row r="352" spans="95:99">
      <c r="CQ352" t="s">
        <v>44</v>
      </c>
      <c r="CR352" t="s">
        <v>575</v>
      </c>
    </row>
    <row r="353" spans="95:99">
      <c r="CQ353" t="s">
        <v>44</v>
      </c>
      <c r="CR353" t="s">
        <v>575</v>
      </c>
      <c r="CS353" t="s">
        <v>569</v>
      </c>
    </row>
    <row r="354" spans="95:99">
      <c r="CQ354" t="s">
        <v>44</v>
      </c>
      <c r="CR354" t="s">
        <v>575</v>
      </c>
      <c r="CS354" t="s">
        <v>44</v>
      </c>
      <c r="CT354" t="s">
        <v>569</v>
      </c>
      <c r="CU354">
        <v>213473</v>
      </c>
    </row>
    <row r="355" spans="95:99">
      <c r="CQ355" t="s">
        <v>44</v>
      </c>
      <c r="CR355" t="s">
        <v>575</v>
      </c>
      <c r="CS355" t="s">
        <v>44</v>
      </c>
      <c r="CT355" t="s">
        <v>588</v>
      </c>
      <c r="CU355">
        <v>2065</v>
      </c>
    </row>
    <row r="356" spans="95:99">
      <c r="CQ356" t="s">
        <v>44</v>
      </c>
      <c r="CR356" t="s">
        <v>575</v>
      </c>
      <c r="CS356" t="s">
        <v>44</v>
      </c>
      <c r="CT356" t="s">
        <v>589</v>
      </c>
      <c r="CU356">
        <v>107466</v>
      </c>
    </row>
    <row r="357" spans="95:99">
      <c r="CQ357" t="s">
        <v>44</v>
      </c>
      <c r="CR357" t="s">
        <v>575</v>
      </c>
      <c r="CS357" t="s">
        <v>44</v>
      </c>
      <c r="CT357" t="s">
        <v>590</v>
      </c>
      <c r="CU357">
        <v>64595</v>
      </c>
    </row>
    <row r="358" spans="95:99">
      <c r="CQ358" t="s">
        <v>44</v>
      </c>
      <c r="CR358" t="s">
        <v>575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575</v>
      </c>
      <c r="CS359" t="s">
        <v>44</v>
      </c>
      <c r="CT359" t="s">
        <v>602</v>
      </c>
      <c r="CU359">
        <v>13094</v>
      </c>
    </row>
    <row r="360" spans="95:99">
      <c r="CQ360" t="s">
        <v>44</v>
      </c>
      <c r="CR360" t="s">
        <v>575</v>
      </c>
      <c r="CS360" t="s">
        <v>44</v>
      </c>
      <c r="CT360" t="s">
        <v>591</v>
      </c>
      <c r="CU360">
        <v>12883</v>
      </c>
    </row>
    <row r="361" spans="95:99">
      <c r="CQ361" t="s">
        <v>44</v>
      </c>
      <c r="CR361" t="s">
        <v>575</v>
      </c>
      <c r="CS361" t="s">
        <v>44</v>
      </c>
      <c r="CT361" t="s">
        <v>592</v>
      </c>
      <c r="CU361">
        <v>1087</v>
      </c>
    </row>
    <row r="362" spans="95:99">
      <c r="CQ362" t="s">
        <v>44</v>
      </c>
      <c r="CR362" t="s">
        <v>575</v>
      </c>
      <c r="CS362" t="s">
        <v>44</v>
      </c>
      <c r="CT362" t="s">
        <v>593</v>
      </c>
      <c r="CU362">
        <v>3939</v>
      </c>
    </row>
    <row r="363" spans="95:99">
      <c r="CQ363" t="s">
        <v>44</v>
      </c>
      <c r="CR363" t="s">
        <v>575</v>
      </c>
      <c r="CS363" t="s">
        <v>44</v>
      </c>
      <c r="CT363" t="s">
        <v>594</v>
      </c>
      <c r="CU363">
        <v>636</v>
      </c>
    </row>
    <row r="364" spans="95:99">
      <c r="CQ364" t="s">
        <v>44</v>
      </c>
      <c r="CR364" t="s">
        <v>575</v>
      </c>
      <c r="CS364" t="s">
        <v>44</v>
      </c>
      <c r="CT364" t="s">
        <v>580</v>
      </c>
      <c r="CU364">
        <v>945</v>
      </c>
    </row>
    <row r="365" spans="95:99">
      <c r="CQ365" t="s">
        <v>44</v>
      </c>
      <c r="CR365" t="s">
        <v>575</v>
      </c>
      <c r="CS365" t="s">
        <v>50</v>
      </c>
    </row>
    <row r="366" spans="95:99">
      <c r="CQ366" t="s">
        <v>44</v>
      </c>
      <c r="CR366" t="s">
        <v>575</v>
      </c>
      <c r="CS366" t="s">
        <v>50</v>
      </c>
      <c r="CT366" t="s">
        <v>569</v>
      </c>
      <c r="CU366">
        <v>97698</v>
      </c>
    </row>
    <row r="367" spans="95:99">
      <c r="CQ367" t="s">
        <v>44</v>
      </c>
      <c r="CR367" t="s">
        <v>575</v>
      </c>
      <c r="CS367" t="s">
        <v>50</v>
      </c>
      <c r="CT367" t="s">
        <v>588</v>
      </c>
      <c r="CU367">
        <v>743</v>
      </c>
    </row>
    <row r="368" spans="95:99">
      <c r="CQ368" t="s">
        <v>44</v>
      </c>
      <c r="CR368" t="s">
        <v>575</v>
      </c>
      <c r="CS368" t="s">
        <v>50</v>
      </c>
      <c r="CT368" t="s">
        <v>589</v>
      </c>
      <c r="CU368">
        <v>66311</v>
      </c>
    </row>
    <row r="369" spans="95:99">
      <c r="CQ369" t="s">
        <v>44</v>
      </c>
      <c r="CR369" t="s">
        <v>575</v>
      </c>
      <c r="CS369" t="s">
        <v>50</v>
      </c>
      <c r="CT369" t="s">
        <v>590</v>
      </c>
      <c r="CU369">
        <v>10132</v>
      </c>
    </row>
    <row r="370" spans="95:99">
      <c r="CQ370" t="s">
        <v>44</v>
      </c>
      <c r="CR370" t="s">
        <v>575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575</v>
      </c>
      <c r="CS371" t="s">
        <v>50</v>
      </c>
      <c r="CT371" t="s">
        <v>602</v>
      </c>
      <c r="CU371">
        <v>5117</v>
      </c>
    </row>
    <row r="372" spans="95:99">
      <c r="CQ372" t="s">
        <v>44</v>
      </c>
      <c r="CR372" t="s">
        <v>575</v>
      </c>
      <c r="CS372" t="s">
        <v>50</v>
      </c>
      <c r="CT372" t="s">
        <v>591</v>
      </c>
      <c r="CU372">
        <v>9754</v>
      </c>
    </row>
    <row r="373" spans="95:99">
      <c r="CQ373" t="s">
        <v>44</v>
      </c>
      <c r="CR373" t="s">
        <v>575</v>
      </c>
      <c r="CS373" t="s">
        <v>50</v>
      </c>
      <c r="CT373" t="s">
        <v>592</v>
      </c>
      <c r="CU373">
        <v>841</v>
      </c>
    </row>
    <row r="374" spans="95:99">
      <c r="CQ374" t="s">
        <v>44</v>
      </c>
      <c r="CR374" t="s">
        <v>575</v>
      </c>
      <c r="CS374" t="s">
        <v>50</v>
      </c>
      <c r="CT374" t="s">
        <v>593</v>
      </c>
      <c r="CU374">
        <v>2881</v>
      </c>
    </row>
    <row r="375" spans="95:99">
      <c r="CQ375" t="s">
        <v>44</v>
      </c>
      <c r="CR375" t="s">
        <v>575</v>
      </c>
      <c r="CS375" t="s">
        <v>50</v>
      </c>
      <c r="CT375" t="s">
        <v>594</v>
      </c>
      <c r="CU375">
        <v>346</v>
      </c>
    </row>
    <row r="376" spans="95:99">
      <c r="CQ376" t="s">
        <v>44</v>
      </c>
      <c r="CR376" t="s">
        <v>575</v>
      </c>
      <c r="CS376" t="s">
        <v>50</v>
      </c>
      <c r="CT376" t="s">
        <v>580</v>
      </c>
      <c r="CU376">
        <v>411</v>
      </c>
    </row>
    <row r="377" spans="95:99">
      <c r="CQ377" t="s">
        <v>44</v>
      </c>
      <c r="CR377" t="s">
        <v>575</v>
      </c>
      <c r="CS377" t="s">
        <v>48</v>
      </c>
    </row>
    <row r="378" spans="95:99">
      <c r="CQ378" t="s">
        <v>44</v>
      </c>
      <c r="CR378" t="s">
        <v>575</v>
      </c>
      <c r="CS378" t="s">
        <v>48</v>
      </c>
      <c r="CT378" t="s">
        <v>569</v>
      </c>
      <c r="CU378">
        <v>71056</v>
      </c>
    </row>
    <row r="379" spans="95:99">
      <c r="CQ379" t="s">
        <v>44</v>
      </c>
      <c r="CR379" t="s">
        <v>575</v>
      </c>
      <c r="CS379" t="s">
        <v>48</v>
      </c>
      <c r="CT379" t="s">
        <v>588</v>
      </c>
      <c r="CU379">
        <v>476</v>
      </c>
    </row>
    <row r="380" spans="95:99">
      <c r="CQ380" t="s">
        <v>44</v>
      </c>
      <c r="CR380" t="s">
        <v>575</v>
      </c>
      <c r="CS380" t="s">
        <v>48</v>
      </c>
      <c r="CT380" t="s">
        <v>589</v>
      </c>
      <c r="CU380">
        <v>29781</v>
      </c>
    </row>
    <row r="381" spans="95:99">
      <c r="CQ381" t="s">
        <v>44</v>
      </c>
      <c r="CR381" t="s">
        <v>575</v>
      </c>
      <c r="CS381" t="s">
        <v>48</v>
      </c>
      <c r="CT381" t="s">
        <v>590</v>
      </c>
      <c r="CU381">
        <v>32465</v>
      </c>
    </row>
    <row r="382" spans="95:99">
      <c r="CQ382" t="s">
        <v>44</v>
      </c>
      <c r="CR382" t="s">
        <v>575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575</v>
      </c>
      <c r="CS383" t="s">
        <v>48</v>
      </c>
      <c r="CT383" t="s">
        <v>602</v>
      </c>
      <c r="CU383">
        <v>3866</v>
      </c>
    </row>
    <row r="384" spans="95:99">
      <c r="CQ384" t="s">
        <v>44</v>
      </c>
      <c r="CR384" t="s">
        <v>575</v>
      </c>
      <c r="CS384" t="s">
        <v>48</v>
      </c>
      <c r="CT384" t="s">
        <v>591</v>
      </c>
      <c r="CU384">
        <v>1862</v>
      </c>
    </row>
    <row r="385" spans="95:99">
      <c r="CQ385" t="s">
        <v>44</v>
      </c>
      <c r="CR385" t="s">
        <v>575</v>
      </c>
      <c r="CS385" t="s">
        <v>48</v>
      </c>
      <c r="CT385" t="s">
        <v>592</v>
      </c>
      <c r="CU385">
        <v>151</v>
      </c>
    </row>
    <row r="386" spans="95:99">
      <c r="CQ386" t="s">
        <v>44</v>
      </c>
      <c r="CR386" t="s">
        <v>575</v>
      </c>
      <c r="CS386" t="s">
        <v>48</v>
      </c>
      <c r="CT386" t="s">
        <v>593</v>
      </c>
      <c r="CU386">
        <v>632</v>
      </c>
    </row>
    <row r="387" spans="95:99">
      <c r="CQ387" t="s">
        <v>44</v>
      </c>
      <c r="CR387" t="s">
        <v>575</v>
      </c>
      <c r="CS387" t="s">
        <v>48</v>
      </c>
      <c r="CT387" t="s">
        <v>594</v>
      </c>
      <c r="CU387">
        <v>141</v>
      </c>
    </row>
    <row r="388" spans="95:99">
      <c r="CQ388" t="s">
        <v>44</v>
      </c>
      <c r="CR388" t="s">
        <v>575</v>
      </c>
      <c r="CS388" t="s">
        <v>48</v>
      </c>
      <c r="CT388" t="s">
        <v>580</v>
      </c>
      <c r="CU388">
        <v>277</v>
      </c>
    </row>
    <row r="389" spans="95:99">
      <c r="CQ389" t="s">
        <v>44</v>
      </c>
      <c r="CR389" t="s">
        <v>575</v>
      </c>
      <c r="CS389" t="s">
        <v>48</v>
      </c>
    </row>
    <row r="390" spans="95:99">
      <c r="CQ390" t="s">
        <v>44</v>
      </c>
      <c r="CR390" t="s">
        <v>575</v>
      </c>
      <c r="CS390" t="s">
        <v>48</v>
      </c>
      <c r="CT390" t="s">
        <v>569</v>
      </c>
      <c r="CU390">
        <v>36397</v>
      </c>
    </row>
    <row r="391" spans="95:99">
      <c r="CQ391" t="s">
        <v>44</v>
      </c>
      <c r="CR391" t="s">
        <v>575</v>
      </c>
      <c r="CS391" t="s">
        <v>48</v>
      </c>
      <c r="CT391" t="s">
        <v>588</v>
      </c>
      <c r="CU391">
        <v>587</v>
      </c>
    </row>
    <row r="392" spans="95:99">
      <c r="CQ392" t="s">
        <v>44</v>
      </c>
      <c r="CR392" t="s">
        <v>575</v>
      </c>
      <c r="CS392" t="s">
        <v>48</v>
      </c>
      <c r="CT392" t="s">
        <v>589</v>
      </c>
      <c r="CU392">
        <v>10271</v>
      </c>
    </row>
    <row r="393" spans="95:99">
      <c r="CQ393" t="s">
        <v>44</v>
      </c>
      <c r="CR393" t="s">
        <v>575</v>
      </c>
      <c r="CS393" t="s">
        <v>48</v>
      </c>
      <c r="CT393" t="s">
        <v>590</v>
      </c>
      <c r="CU393">
        <v>18730</v>
      </c>
    </row>
    <row r="394" spans="95:99">
      <c r="CQ394" t="s">
        <v>44</v>
      </c>
      <c r="CR394" t="s">
        <v>575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575</v>
      </c>
      <c r="CS395" t="s">
        <v>48</v>
      </c>
      <c r="CT395" t="s">
        <v>602</v>
      </c>
      <c r="CU395">
        <v>3826</v>
      </c>
    </row>
    <row r="396" spans="95:99">
      <c r="CQ396" t="s">
        <v>44</v>
      </c>
      <c r="CR396" t="s">
        <v>575</v>
      </c>
      <c r="CS396" t="s">
        <v>48</v>
      </c>
      <c r="CT396" t="s">
        <v>591</v>
      </c>
      <c r="CU396">
        <v>1118</v>
      </c>
    </row>
    <row r="397" spans="95:99">
      <c r="CQ397" t="s">
        <v>44</v>
      </c>
      <c r="CR397" t="s">
        <v>575</v>
      </c>
      <c r="CS397" t="s">
        <v>48</v>
      </c>
      <c r="CT397" t="s">
        <v>592</v>
      </c>
      <c r="CU397">
        <v>57</v>
      </c>
    </row>
    <row r="398" spans="95:99">
      <c r="CQ398" t="s">
        <v>44</v>
      </c>
      <c r="CR398" t="s">
        <v>575</v>
      </c>
      <c r="CS398" t="s">
        <v>48</v>
      </c>
      <c r="CT398" t="s">
        <v>593</v>
      </c>
      <c r="CU398">
        <v>362</v>
      </c>
    </row>
    <row r="399" spans="95:99">
      <c r="CQ399" t="s">
        <v>44</v>
      </c>
      <c r="CR399" t="s">
        <v>575</v>
      </c>
      <c r="CS399" t="s">
        <v>48</v>
      </c>
      <c r="CT399" t="s">
        <v>594</v>
      </c>
      <c r="CU399">
        <v>79</v>
      </c>
    </row>
    <row r="400" spans="95:99">
      <c r="CQ400" t="s">
        <v>44</v>
      </c>
      <c r="CR400" t="s">
        <v>575</v>
      </c>
      <c r="CS400" t="s">
        <v>48</v>
      </c>
      <c r="CT400" t="s">
        <v>580</v>
      </c>
      <c r="CU400">
        <v>172</v>
      </c>
    </row>
    <row r="401" spans="95:99">
      <c r="CQ401" t="s">
        <v>44</v>
      </c>
      <c r="CR401" t="s">
        <v>575</v>
      </c>
      <c r="CS401" t="s">
        <v>302</v>
      </c>
    </row>
    <row r="402" spans="95:99">
      <c r="CQ402" t="s">
        <v>44</v>
      </c>
      <c r="CR402" t="s">
        <v>575</v>
      </c>
      <c r="CS402" t="s">
        <v>302</v>
      </c>
      <c r="CT402" t="s">
        <v>569</v>
      </c>
      <c r="CU402">
        <v>5873</v>
      </c>
    </row>
    <row r="403" spans="95:99">
      <c r="CQ403" t="s">
        <v>44</v>
      </c>
      <c r="CR403" t="s">
        <v>575</v>
      </c>
      <c r="CS403" t="s">
        <v>302</v>
      </c>
      <c r="CT403" t="s">
        <v>588</v>
      </c>
      <c r="CU403">
        <v>165</v>
      </c>
    </row>
    <row r="404" spans="95:99">
      <c r="CQ404" t="s">
        <v>44</v>
      </c>
      <c r="CR404" t="s">
        <v>575</v>
      </c>
      <c r="CS404" t="s">
        <v>302</v>
      </c>
      <c r="CT404" t="s">
        <v>589</v>
      </c>
      <c r="CU404">
        <v>402</v>
      </c>
    </row>
    <row r="405" spans="95:99">
      <c r="CQ405" t="s">
        <v>44</v>
      </c>
      <c r="CR405" t="s">
        <v>575</v>
      </c>
      <c r="CS405" t="s">
        <v>302</v>
      </c>
      <c r="CT405" t="s">
        <v>590</v>
      </c>
      <c r="CU405">
        <v>2613</v>
      </c>
    </row>
    <row r="406" spans="95:99">
      <c r="CQ406" t="s">
        <v>44</v>
      </c>
      <c r="CR406" t="s">
        <v>575</v>
      </c>
      <c r="CS406" t="s">
        <v>302</v>
      </c>
      <c r="CT406" t="s">
        <v>141</v>
      </c>
      <c r="CU406">
        <v>2396</v>
      </c>
    </row>
    <row r="407" spans="95:99">
      <c r="CQ407" t="s">
        <v>44</v>
      </c>
      <c r="CR407" t="s">
        <v>575</v>
      </c>
      <c r="CS407" t="s">
        <v>302</v>
      </c>
      <c r="CT407" t="s">
        <v>602</v>
      </c>
      <c r="CU407">
        <v>127</v>
      </c>
    </row>
    <row r="408" spans="95:99">
      <c r="CQ408" t="s">
        <v>44</v>
      </c>
      <c r="CR408" t="s">
        <v>575</v>
      </c>
      <c r="CS408" t="s">
        <v>302</v>
      </c>
      <c r="CT408" t="s">
        <v>591</v>
      </c>
      <c r="CU408">
        <v>31</v>
      </c>
    </row>
    <row r="409" spans="95:99">
      <c r="CQ409" t="s">
        <v>44</v>
      </c>
      <c r="CR409" t="s">
        <v>575</v>
      </c>
      <c r="CS409" t="s">
        <v>302</v>
      </c>
      <c r="CT409" t="s">
        <v>592</v>
      </c>
      <c r="CU409">
        <v>26</v>
      </c>
    </row>
    <row r="410" spans="95:99">
      <c r="CQ410" t="s">
        <v>44</v>
      </c>
      <c r="CR410" t="s">
        <v>575</v>
      </c>
      <c r="CS410" t="s">
        <v>302</v>
      </c>
      <c r="CT410" t="s">
        <v>593</v>
      </c>
      <c r="CU410">
        <v>24</v>
      </c>
    </row>
    <row r="411" spans="95:99">
      <c r="CQ411" t="s">
        <v>44</v>
      </c>
      <c r="CR411" t="s">
        <v>575</v>
      </c>
      <c r="CS411" t="s">
        <v>302</v>
      </c>
      <c r="CT411" t="s">
        <v>594</v>
      </c>
      <c r="CU411">
        <v>46</v>
      </c>
    </row>
    <row r="412" spans="95:99">
      <c r="CQ412" t="s">
        <v>44</v>
      </c>
      <c r="CR412" t="s">
        <v>575</v>
      </c>
      <c r="CS412" t="s">
        <v>302</v>
      </c>
      <c r="CT412" t="s">
        <v>580</v>
      </c>
      <c r="CU412">
        <v>43</v>
      </c>
    </row>
    <row r="413" spans="95:99">
      <c r="CQ413" t="s">
        <v>44</v>
      </c>
      <c r="CR413" t="s">
        <v>575</v>
      </c>
      <c r="CS413" t="s">
        <v>302</v>
      </c>
    </row>
    <row r="414" spans="95:99">
      <c r="CQ414" t="s">
        <v>44</v>
      </c>
      <c r="CR414" t="s">
        <v>575</v>
      </c>
      <c r="CS414" t="s">
        <v>302</v>
      </c>
      <c r="CT414" t="s">
        <v>569</v>
      </c>
      <c r="CU414">
        <v>1328</v>
      </c>
    </row>
    <row r="415" spans="95:99">
      <c r="CQ415" t="s">
        <v>44</v>
      </c>
      <c r="CR415" t="s">
        <v>575</v>
      </c>
      <c r="CS415" t="s">
        <v>302</v>
      </c>
      <c r="CT415" t="s">
        <v>588</v>
      </c>
      <c r="CU415">
        <v>79</v>
      </c>
    </row>
    <row r="416" spans="95:99">
      <c r="CQ416" t="s">
        <v>44</v>
      </c>
      <c r="CR416" t="s">
        <v>575</v>
      </c>
      <c r="CS416" t="s">
        <v>302</v>
      </c>
      <c r="CT416" t="s">
        <v>589</v>
      </c>
      <c r="CU416">
        <v>277</v>
      </c>
    </row>
    <row r="417" spans="95:99">
      <c r="CQ417" t="s">
        <v>44</v>
      </c>
      <c r="CR417" t="s">
        <v>575</v>
      </c>
      <c r="CS417" t="s">
        <v>302</v>
      </c>
      <c r="CT417" t="s">
        <v>590</v>
      </c>
      <c r="CU417">
        <v>298</v>
      </c>
    </row>
    <row r="418" spans="95:99">
      <c r="CQ418" t="s">
        <v>44</v>
      </c>
      <c r="CR418" t="s">
        <v>575</v>
      </c>
      <c r="CS418" t="s">
        <v>302</v>
      </c>
      <c r="CT418" t="s">
        <v>141</v>
      </c>
      <c r="CU418">
        <v>555</v>
      </c>
    </row>
    <row r="419" spans="95:99">
      <c r="CQ419" t="s">
        <v>44</v>
      </c>
      <c r="CR419" t="s">
        <v>575</v>
      </c>
      <c r="CS419" t="s">
        <v>302</v>
      </c>
      <c r="CT419" t="s">
        <v>602</v>
      </c>
      <c r="CU419">
        <v>48</v>
      </c>
    </row>
    <row r="420" spans="95:99">
      <c r="CQ420" t="s">
        <v>44</v>
      </c>
      <c r="CR420" t="s">
        <v>575</v>
      </c>
      <c r="CS420" t="s">
        <v>302</v>
      </c>
      <c r="CT420" t="s">
        <v>591</v>
      </c>
      <c r="CU420">
        <v>17</v>
      </c>
    </row>
    <row r="421" spans="95:99">
      <c r="CQ421" t="s">
        <v>44</v>
      </c>
      <c r="CR421" t="s">
        <v>575</v>
      </c>
      <c r="CS421" t="s">
        <v>302</v>
      </c>
      <c r="CT421" t="s">
        <v>592</v>
      </c>
      <c r="CU421">
        <v>11</v>
      </c>
    </row>
    <row r="422" spans="95:99">
      <c r="CQ422" t="s">
        <v>44</v>
      </c>
      <c r="CR422" t="s">
        <v>575</v>
      </c>
      <c r="CS422" t="s">
        <v>302</v>
      </c>
      <c r="CT422" t="s">
        <v>593</v>
      </c>
      <c r="CU422">
        <v>13</v>
      </c>
    </row>
    <row r="423" spans="95:99">
      <c r="CQ423" t="s">
        <v>44</v>
      </c>
      <c r="CR423" t="s">
        <v>575</v>
      </c>
      <c r="CS423" t="s">
        <v>302</v>
      </c>
      <c r="CT423" t="s">
        <v>594</v>
      </c>
      <c r="CU423">
        <v>16</v>
      </c>
    </row>
    <row r="424" spans="95:99">
      <c r="CQ424" t="s">
        <v>44</v>
      </c>
      <c r="CR424" t="s">
        <v>575</v>
      </c>
      <c r="CS424" t="s">
        <v>302</v>
      </c>
      <c r="CT424" t="s">
        <v>580</v>
      </c>
      <c r="CU424">
        <v>14</v>
      </c>
    </row>
    <row r="425" spans="95:99">
      <c r="CQ425" t="s">
        <v>44</v>
      </c>
      <c r="CR425" t="s">
        <v>575</v>
      </c>
      <c r="CS425" t="s">
        <v>580</v>
      </c>
    </row>
    <row r="426" spans="95:99">
      <c r="CQ426" t="s">
        <v>44</v>
      </c>
      <c r="CR426" t="s">
        <v>575</v>
      </c>
      <c r="CS426" t="s">
        <v>580</v>
      </c>
      <c r="CT426" t="s">
        <v>569</v>
      </c>
      <c r="CU426">
        <v>1121</v>
      </c>
    </row>
    <row r="427" spans="95:99">
      <c r="CQ427" t="s">
        <v>44</v>
      </c>
      <c r="CR427" t="s">
        <v>575</v>
      </c>
      <c r="CS427" t="s">
        <v>580</v>
      </c>
      <c r="CT427" t="s">
        <v>588</v>
      </c>
      <c r="CU427">
        <v>15</v>
      </c>
    </row>
    <row r="428" spans="95:99">
      <c r="CQ428" t="s">
        <v>44</v>
      </c>
      <c r="CR428" t="s">
        <v>575</v>
      </c>
      <c r="CS428" t="s">
        <v>580</v>
      </c>
      <c r="CT428" t="s">
        <v>589</v>
      </c>
      <c r="CU428">
        <v>424</v>
      </c>
    </row>
    <row r="429" spans="95:99">
      <c r="CQ429" t="s">
        <v>44</v>
      </c>
      <c r="CR429" t="s">
        <v>575</v>
      </c>
      <c r="CS429" t="s">
        <v>580</v>
      </c>
      <c r="CT429" t="s">
        <v>590</v>
      </c>
      <c r="CU429">
        <v>357</v>
      </c>
    </row>
    <row r="430" spans="95:99">
      <c r="CQ430" t="s">
        <v>44</v>
      </c>
      <c r="CR430" t="s">
        <v>575</v>
      </c>
      <c r="CS430" t="s">
        <v>580</v>
      </c>
      <c r="CT430" t="s">
        <v>141</v>
      </c>
      <c r="CU430">
        <v>50</v>
      </c>
    </row>
    <row r="431" spans="95:99">
      <c r="CQ431" t="s">
        <v>44</v>
      </c>
      <c r="CR431" t="s">
        <v>575</v>
      </c>
      <c r="CS431" t="s">
        <v>580</v>
      </c>
      <c r="CT431" t="s">
        <v>602</v>
      </c>
      <c r="CU431">
        <v>110</v>
      </c>
    </row>
    <row r="432" spans="95:99">
      <c r="CQ432" t="s">
        <v>44</v>
      </c>
      <c r="CR432" t="s">
        <v>575</v>
      </c>
      <c r="CS432" t="s">
        <v>580</v>
      </c>
      <c r="CT432" t="s">
        <v>591</v>
      </c>
      <c r="CU432">
        <v>101</v>
      </c>
    </row>
    <row r="433" spans="95:99">
      <c r="CQ433" t="s">
        <v>44</v>
      </c>
      <c r="CR433" t="s">
        <v>575</v>
      </c>
      <c r="CS433" t="s">
        <v>580</v>
      </c>
      <c r="CT433" t="s">
        <v>592</v>
      </c>
      <c r="CU433">
        <v>1</v>
      </c>
    </row>
    <row r="434" spans="95:99">
      <c r="CQ434" t="s">
        <v>44</v>
      </c>
      <c r="CR434" t="s">
        <v>575</v>
      </c>
      <c r="CS434" t="s">
        <v>580</v>
      </c>
      <c r="CT434" t="s">
        <v>593</v>
      </c>
      <c r="CU434">
        <v>27</v>
      </c>
    </row>
    <row r="435" spans="95:99">
      <c r="CQ435" t="s">
        <v>44</v>
      </c>
      <c r="CR435" t="s">
        <v>575</v>
      </c>
      <c r="CS435" t="s">
        <v>580</v>
      </c>
      <c r="CT435" t="s">
        <v>594</v>
      </c>
      <c r="CU435">
        <v>8</v>
      </c>
    </row>
    <row r="436" spans="95:99">
      <c r="CQ436" t="s">
        <v>44</v>
      </c>
      <c r="CR436" t="s">
        <v>575</v>
      </c>
      <c r="CS436" t="s">
        <v>580</v>
      </c>
      <c r="CT436" t="s">
        <v>580</v>
      </c>
      <c r="CU436">
        <v>28</v>
      </c>
    </row>
    <row r="437" spans="95:99">
      <c r="CQ437" t="s">
        <v>44</v>
      </c>
      <c r="CR437" t="s">
        <v>576</v>
      </c>
    </row>
    <row r="438" spans="95:99">
      <c r="CQ438" t="s">
        <v>44</v>
      </c>
      <c r="CR438" t="s">
        <v>576</v>
      </c>
      <c r="CS438" t="s">
        <v>569</v>
      </c>
    </row>
    <row r="439" spans="95:99">
      <c r="CQ439" t="s">
        <v>44</v>
      </c>
      <c r="CR439" t="s">
        <v>576</v>
      </c>
      <c r="CS439" t="s">
        <v>44</v>
      </c>
      <c r="CT439" t="s">
        <v>569</v>
      </c>
      <c r="CU439">
        <v>171044</v>
      </c>
    </row>
    <row r="440" spans="95:99">
      <c r="CQ440" t="s">
        <v>44</v>
      </c>
      <c r="CR440" t="s">
        <v>576</v>
      </c>
      <c r="CS440" t="s">
        <v>44</v>
      </c>
      <c r="CT440" t="s">
        <v>588</v>
      </c>
      <c r="CU440">
        <v>1605</v>
      </c>
    </row>
    <row r="441" spans="95:99">
      <c r="CQ441" t="s">
        <v>44</v>
      </c>
      <c r="CR441" t="s">
        <v>576</v>
      </c>
      <c r="CS441" t="s">
        <v>44</v>
      </c>
      <c r="CT441" t="s">
        <v>589</v>
      </c>
      <c r="CU441">
        <v>79276</v>
      </c>
    </row>
    <row r="442" spans="95:99">
      <c r="CQ442" t="s">
        <v>44</v>
      </c>
      <c r="CR442" t="s">
        <v>576</v>
      </c>
      <c r="CS442" t="s">
        <v>44</v>
      </c>
      <c r="CT442" t="s">
        <v>590</v>
      </c>
      <c r="CU442">
        <v>47640</v>
      </c>
    </row>
    <row r="443" spans="95:99">
      <c r="CQ443" t="s">
        <v>44</v>
      </c>
      <c r="CR443" t="s">
        <v>576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576</v>
      </c>
      <c r="CS444" t="s">
        <v>44</v>
      </c>
      <c r="CT444" t="s">
        <v>602</v>
      </c>
      <c r="CU444">
        <v>11935</v>
      </c>
    </row>
    <row r="445" spans="95:99">
      <c r="CQ445" t="s">
        <v>44</v>
      </c>
      <c r="CR445" t="s">
        <v>576</v>
      </c>
      <c r="CS445" t="s">
        <v>44</v>
      </c>
      <c r="CT445" t="s">
        <v>591</v>
      </c>
      <c r="CU445">
        <v>13578</v>
      </c>
    </row>
    <row r="446" spans="95:99">
      <c r="CQ446" t="s">
        <v>44</v>
      </c>
      <c r="CR446" t="s">
        <v>576</v>
      </c>
      <c r="CS446" t="s">
        <v>44</v>
      </c>
      <c r="CT446" t="s">
        <v>592</v>
      </c>
      <c r="CU446">
        <v>1414</v>
      </c>
    </row>
    <row r="447" spans="95:99">
      <c r="CQ447" t="s">
        <v>44</v>
      </c>
      <c r="CR447" t="s">
        <v>576</v>
      </c>
      <c r="CS447" t="s">
        <v>44</v>
      </c>
      <c r="CT447" t="s">
        <v>593</v>
      </c>
      <c r="CU447">
        <v>3748</v>
      </c>
    </row>
    <row r="448" spans="95:99">
      <c r="CQ448" t="s">
        <v>44</v>
      </c>
      <c r="CR448" t="s">
        <v>576</v>
      </c>
      <c r="CS448" t="s">
        <v>44</v>
      </c>
      <c r="CT448" t="s">
        <v>594</v>
      </c>
      <c r="CU448">
        <v>617</v>
      </c>
    </row>
    <row r="449" spans="95:99">
      <c r="CQ449" t="s">
        <v>44</v>
      </c>
      <c r="CR449" t="s">
        <v>576</v>
      </c>
      <c r="CS449" t="s">
        <v>44</v>
      </c>
      <c r="CT449" t="s">
        <v>580</v>
      </c>
      <c r="CU449">
        <v>753</v>
      </c>
    </row>
    <row r="450" spans="95:99">
      <c r="CQ450" t="s">
        <v>44</v>
      </c>
      <c r="CR450" t="s">
        <v>576</v>
      </c>
      <c r="CS450" t="s">
        <v>50</v>
      </c>
    </row>
    <row r="451" spans="95:99">
      <c r="CQ451" t="s">
        <v>44</v>
      </c>
      <c r="CR451" t="s">
        <v>576</v>
      </c>
      <c r="CS451" t="s">
        <v>50</v>
      </c>
      <c r="CT451" t="s">
        <v>569</v>
      </c>
      <c r="CU451">
        <v>86491</v>
      </c>
    </row>
    <row r="452" spans="95:99">
      <c r="CQ452" t="s">
        <v>44</v>
      </c>
      <c r="CR452" t="s">
        <v>576</v>
      </c>
      <c r="CS452" t="s">
        <v>50</v>
      </c>
      <c r="CT452" t="s">
        <v>588</v>
      </c>
      <c r="CU452">
        <v>474</v>
      </c>
    </row>
    <row r="453" spans="95:99">
      <c r="CQ453" t="s">
        <v>44</v>
      </c>
      <c r="CR453" t="s">
        <v>576</v>
      </c>
      <c r="CS453" t="s">
        <v>50</v>
      </c>
      <c r="CT453" t="s">
        <v>589</v>
      </c>
      <c r="CU453">
        <v>54892</v>
      </c>
    </row>
    <row r="454" spans="95:99">
      <c r="CQ454" t="s">
        <v>44</v>
      </c>
      <c r="CR454" t="s">
        <v>576</v>
      </c>
      <c r="CS454" t="s">
        <v>50</v>
      </c>
      <c r="CT454" t="s">
        <v>590</v>
      </c>
      <c r="CU454">
        <v>8821</v>
      </c>
    </row>
    <row r="455" spans="95:99">
      <c r="CQ455" t="s">
        <v>44</v>
      </c>
      <c r="CR455" t="s">
        <v>576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576</v>
      </c>
      <c r="CS456" t="s">
        <v>50</v>
      </c>
      <c r="CT456" t="s">
        <v>602</v>
      </c>
      <c r="CU456">
        <v>5425</v>
      </c>
    </row>
    <row r="457" spans="95:99">
      <c r="CQ457" t="s">
        <v>44</v>
      </c>
      <c r="CR457" t="s">
        <v>576</v>
      </c>
      <c r="CS457" t="s">
        <v>50</v>
      </c>
      <c r="CT457" t="s">
        <v>591</v>
      </c>
      <c r="CU457">
        <v>11032</v>
      </c>
    </row>
    <row r="458" spans="95:99">
      <c r="CQ458" t="s">
        <v>44</v>
      </c>
      <c r="CR458" t="s">
        <v>576</v>
      </c>
      <c r="CS458" t="s">
        <v>50</v>
      </c>
      <c r="CT458" t="s">
        <v>592</v>
      </c>
      <c r="CU458">
        <v>1160</v>
      </c>
    </row>
    <row r="459" spans="95:99">
      <c r="CQ459" t="s">
        <v>44</v>
      </c>
      <c r="CR459" t="s">
        <v>576</v>
      </c>
      <c r="CS459" t="s">
        <v>50</v>
      </c>
      <c r="CT459" t="s">
        <v>593</v>
      </c>
      <c r="CU459">
        <v>2941</v>
      </c>
    </row>
    <row r="460" spans="95:99">
      <c r="CQ460" t="s">
        <v>44</v>
      </c>
      <c r="CR460" t="s">
        <v>576</v>
      </c>
      <c r="CS460" t="s">
        <v>50</v>
      </c>
      <c r="CT460" t="s">
        <v>594</v>
      </c>
      <c r="CU460">
        <v>341</v>
      </c>
    </row>
    <row r="461" spans="95:99">
      <c r="CQ461" t="s">
        <v>44</v>
      </c>
      <c r="CR461" t="s">
        <v>576</v>
      </c>
      <c r="CS461" t="s">
        <v>50</v>
      </c>
      <c r="CT461" t="s">
        <v>580</v>
      </c>
      <c r="CU461">
        <v>356</v>
      </c>
    </row>
    <row r="462" spans="95:99">
      <c r="CQ462" t="s">
        <v>44</v>
      </c>
      <c r="CR462" t="s">
        <v>576</v>
      </c>
      <c r="CS462" t="s">
        <v>48</v>
      </c>
    </row>
    <row r="463" spans="95:99">
      <c r="CQ463" t="s">
        <v>44</v>
      </c>
      <c r="CR463" t="s">
        <v>576</v>
      </c>
      <c r="CS463" t="s">
        <v>48</v>
      </c>
      <c r="CT463" t="s">
        <v>569</v>
      </c>
      <c r="CU463">
        <v>49522</v>
      </c>
    </row>
    <row r="464" spans="95:99">
      <c r="CQ464" t="s">
        <v>44</v>
      </c>
      <c r="CR464" t="s">
        <v>576</v>
      </c>
      <c r="CS464" t="s">
        <v>48</v>
      </c>
      <c r="CT464" t="s">
        <v>588</v>
      </c>
      <c r="CU464">
        <v>361</v>
      </c>
    </row>
    <row r="465" spans="95:99">
      <c r="CQ465" t="s">
        <v>44</v>
      </c>
      <c r="CR465" t="s">
        <v>576</v>
      </c>
      <c r="CS465" t="s">
        <v>48</v>
      </c>
      <c r="CT465" t="s">
        <v>589</v>
      </c>
      <c r="CU465">
        <v>18320</v>
      </c>
    </row>
    <row r="466" spans="95:99">
      <c r="CQ466" t="s">
        <v>44</v>
      </c>
      <c r="CR466" t="s">
        <v>576</v>
      </c>
      <c r="CS466" t="s">
        <v>48</v>
      </c>
      <c r="CT466" t="s">
        <v>590</v>
      </c>
      <c r="CU466">
        <v>22832</v>
      </c>
    </row>
    <row r="467" spans="95:99">
      <c r="CQ467" t="s">
        <v>44</v>
      </c>
      <c r="CR467" t="s">
        <v>576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576</v>
      </c>
      <c r="CS468" t="s">
        <v>48</v>
      </c>
      <c r="CT468" t="s">
        <v>602</v>
      </c>
      <c r="CU468">
        <v>3709</v>
      </c>
    </row>
    <row r="469" spans="95:99">
      <c r="CQ469" t="s">
        <v>44</v>
      </c>
      <c r="CR469" t="s">
        <v>576</v>
      </c>
      <c r="CS469" t="s">
        <v>48</v>
      </c>
      <c r="CT469" t="s">
        <v>591</v>
      </c>
      <c r="CU469">
        <v>1719</v>
      </c>
    </row>
    <row r="470" spans="95:99">
      <c r="CQ470" t="s">
        <v>44</v>
      </c>
      <c r="CR470" t="s">
        <v>576</v>
      </c>
      <c r="CS470" t="s">
        <v>48</v>
      </c>
      <c r="CT470" t="s">
        <v>592</v>
      </c>
      <c r="CU470">
        <v>159</v>
      </c>
    </row>
    <row r="471" spans="95:99">
      <c r="CQ471" t="s">
        <v>44</v>
      </c>
      <c r="CR471" t="s">
        <v>576</v>
      </c>
      <c r="CS471" t="s">
        <v>48</v>
      </c>
      <c r="CT471" t="s">
        <v>593</v>
      </c>
      <c r="CU471">
        <v>532</v>
      </c>
    </row>
    <row r="472" spans="95:99">
      <c r="CQ472" t="s">
        <v>44</v>
      </c>
      <c r="CR472" t="s">
        <v>576</v>
      </c>
      <c r="CS472" t="s">
        <v>48</v>
      </c>
      <c r="CT472" t="s">
        <v>594</v>
      </c>
      <c r="CU472">
        <v>141</v>
      </c>
    </row>
    <row r="473" spans="95:99">
      <c r="CQ473" t="s">
        <v>44</v>
      </c>
      <c r="CR473" t="s">
        <v>576</v>
      </c>
      <c r="CS473" t="s">
        <v>48</v>
      </c>
      <c r="CT473" t="s">
        <v>580</v>
      </c>
      <c r="CU473">
        <v>183</v>
      </c>
    </row>
    <row r="474" spans="95:99">
      <c r="CQ474" t="s">
        <v>44</v>
      </c>
      <c r="CR474" t="s">
        <v>576</v>
      </c>
      <c r="CS474" t="s">
        <v>48</v>
      </c>
    </row>
    <row r="475" spans="95:99">
      <c r="CQ475" t="s">
        <v>44</v>
      </c>
      <c r="CR475" t="s">
        <v>576</v>
      </c>
      <c r="CS475" t="s">
        <v>48</v>
      </c>
      <c r="CT475" t="s">
        <v>569</v>
      </c>
      <c r="CU475">
        <v>23557</v>
      </c>
    </row>
    <row r="476" spans="95:99">
      <c r="CQ476" t="s">
        <v>44</v>
      </c>
      <c r="CR476" t="s">
        <v>576</v>
      </c>
      <c r="CS476" t="s">
        <v>48</v>
      </c>
      <c r="CT476" t="s">
        <v>588</v>
      </c>
      <c r="CU476">
        <v>401</v>
      </c>
    </row>
    <row r="477" spans="95:99">
      <c r="CQ477" t="s">
        <v>44</v>
      </c>
      <c r="CR477" t="s">
        <v>576</v>
      </c>
      <c r="CS477" t="s">
        <v>48</v>
      </c>
      <c r="CT477" t="s">
        <v>589</v>
      </c>
      <c r="CU477">
        <v>5065</v>
      </c>
    </row>
    <row r="478" spans="95:99">
      <c r="CQ478" t="s">
        <v>44</v>
      </c>
      <c r="CR478" t="s">
        <v>576</v>
      </c>
      <c r="CS478" t="s">
        <v>48</v>
      </c>
      <c r="CT478" t="s">
        <v>590</v>
      </c>
      <c r="CU478">
        <v>12785</v>
      </c>
    </row>
    <row r="479" spans="95:99">
      <c r="CQ479" t="s">
        <v>44</v>
      </c>
      <c r="CR479" t="s">
        <v>576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576</v>
      </c>
      <c r="CS480" t="s">
        <v>48</v>
      </c>
      <c r="CT480" t="s">
        <v>602</v>
      </c>
      <c r="CU480">
        <v>2451</v>
      </c>
    </row>
    <row r="481" spans="95:99">
      <c r="CQ481" t="s">
        <v>44</v>
      </c>
      <c r="CR481" t="s">
        <v>576</v>
      </c>
      <c r="CS481" t="s">
        <v>48</v>
      </c>
      <c r="CT481" t="s">
        <v>591</v>
      </c>
      <c r="CU481">
        <v>635</v>
      </c>
    </row>
    <row r="482" spans="95:99">
      <c r="CQ482" t="s">
        <v>44</v>
      </c>
      <c r="CR482" t="s">
        <v>576</v>
      </c>
      <c r="CS482" t="s">
        <v>48</v>
      </c>
      <c r="CT482" t="s">
        <v>592</v>
      </c>
      <c r="CU482">
        <v>37</v>
      </c>
    </row>
    <row r="483" spans="95:99">
      <c r="CQ483" t="s">
        <v>44</v>
      </c>
      <c r="CR483" t="s">
        <v>576</v>
      </c>
      <c r="CS483" t="s">
        <v>48</v>
      </c>
      <c r="CT483" t="s">
        <v>593</v>
      </c>
      <c r="CU483">
        <v>214</v>
      </c>
    </row>
    <row r="484" spans="95:99">
      <c r="CQ484" t="s">
        <v>44</v>
      </c>
      <c r="CR484" t="s">
        <v>576</v>
      </c>
      <c r="CS484" t="s">
        <v>48</v>
      </c>
      <c r="CT484" t="s">
        <v>594</v>
      </c>
      <c r="CU484">
        <v>52</v>
      </c>
    </row>
    <row r="485" spans="95:99">
      <c r="CQ485" t="s">
        <v>44</v>
      </c>
      <c r="CR485" t="s">
        <v>576</v>
      </c>
      <c r="CS485" t="s">
        <v>48</v>
      </c>
      <c r="CT485" t="s">
        <v>580</v>
      </c>
      <c r="CU485">
        <v>107</v>
      </c>
    </row>
    <row r="486" spans="95:99">
      <c r="CQ486" t="s">
        <v>44</v>
      </c>
      <c r="CR486" t="s">
        <v>576</v>
      </c>
      <c r="CS486" t="s">
        <v>302</v>
      </c>
    </row>
    <row r="487" spans="95:99">
      <c r="CQ487" t="s">
        <v>44</v>
      </c>
      <c r="CR487" t="s">
        <v>576</v>
      </c>
      <c r="CS487" t="s">
        <v>302</v>
      </c>
      <c r="CT487" t="s">
        <v>569</v>
      </c>
      <c r="CU487">
        <v>9310</v>
      </c>
    </row>
    <row r="488" spans="95:99">
      <c r="CQ488" t="s">
        <v>44</v>
      </c>
      <c r="CR488" t="s">
        <v>576</v>
      </c>
      <c r="CS488" t="s">
        <v>302</v>
      </c>
      <c r="CT488" t="s">
        <v>588</v>
      </c>
      <c r="CU488">
        <v>301</v>
      </c>
    </row>
    <row r="489" spans="95:99">
      <c r="CQ489" t="s">
        <v>44</v>
      </c>
      <c r="CR489" t="s">
        <v>576</v>
      </c>
      <c r="CS489" t="s">
        <v>302</v>
      </c>
      <c r="CT489" t="s">
        <v>589</v>
      </c>
      <c r="CU489">
        <v>390</v>
      </c>
    </row>
    <row r="490" spans="95:99">
      <c r="CQ490" t="s">
        <v>44</v>
      </c>
      <c r="CR490" t="s">
        <v>576</v>
      </c>
      <c r="CS490" t="s">
        <v>302</v>
      </c>
      <c r="CT490" t="s">
        <v>590</v>
      </c>
      <c r="CU490">
        <v>2691</v>
      </c>
    </row>
    <row r="491" spans="95:99">
      <c r="CQ491" t="s">
        <v>44</v>
      </c>
      <c r="CR491" t="s">
        <v>576</v>
      </c>
      <c r="CS491" t="s">
        <v>302</v>
      </c>
      <c r="CT491" t="s">
        <v>141</v>
      </c>
      <c r="CU491">
        <v>5486</v>
      </c>
    </row>
    <row r="492" spans="95:99">
      <c r="CQ492" t="s">
        <v>44</v>
      </c>
      <c r="CR492" t="s">
        <v>576</v>
      </c>
      <c r="CS492" t="s">
        <v>302</v>
      </c>
      <c r="CT492" t="s">
        <v>602</v>
      </c>
      <c r="CU492">
        <v>166</v>
      </c>
    </row>
    <row r="493" spans="95:99">
      <c r="CQ493" t="s">
        <v>44</v>
      </c>
      <c r="CR493" t="s">
        <v>576</v>
      </c>
      <c r="CS493" t="s">
        <v>302</v>
      </c>
      <c r="CT493" t="s">
        <v>591</v>
      </c>
      <c r="CU493">
        <v>61</v>
      </c>
    </row>
    <row r="494" spans="95:99">
      <c r="CQ494" t="s">
        <v>44</v>
      </c>
      <c r="CR494" t="s">
        <v>576</v>
      </c>
      <c r="CS494" t="s">
        <v>302</v>
      </c>
      <c r="CT494" t="s">
        <v>592</v>
      </c>
      <c r="CU494">
        <v>48</v>
      </c>
    </row>
    <row r="495" spans="95:99">
      <c r="CQ495" t="s">
        <v>44</v>
      </c>
      <c r="CR495" t="s">
        <v>576</v>
      </c>
      <c r="CS495" t="s">
        <v>302</v>
      </c>
      <c r="CT495" t="s">
        <v>593</v>
      </c>
      <c r="CU495">
        <v>32</v>
      </c>
    </row>
    <row r="496" spans="95:99">
      <c r="CQ496" t="s">
        <v>44</v>
      </c>
      <c r="CR496" t="s">
        <v>576</v>
      </c>
      <c r="CS496" t="s">
        <v>302</v>
      </c>
      <c r="CT496" t="s">
        <v>594</v>
      </c>
      <c r="CU496">
        <v>67</v>
      </c>
    </row>
    <row r="497" spans="95:99">
      <c r="CQ497" t="s">
        <v>44</v>
      </c>
      <c r="CR497" t="s">
        <v>576</v>
      </c>
      <c r="CS497" t="s">
        <v>302</v>
      </c>
      <c r="CT497" t="s">
        <v>580</v>
      </c>
      <c r="CU497">
        <v>68</v>
      </c>
    </row>
    <row r="498" spans="95:99">
      <c r="CQ498" t="s">
        <v>44</v>
      </c>
      <c r="CR498" t="s">
        <v>576</v>
      </c>
      <c r="CS498" t="s">
        <v>302</v>
      </c>
    </row>
    <row r="499" spans="95:99">
      <c r="CQ499" t="s">
        <v>44</v>
      </c>
      <c r="CR499" t="s">
        <v>576</v>
      </c>
      <c r="CS499" t="s">
        <v>302</v>
      </c>
      <c r="CT499" t="s">
        <v>569</v>
      </c>
      <c r="CU499">
        <v>1175</v>
      </c>
    </row>
    <row r="500" spans="95:99">
      <c r="CQ500" t="s">
        <v>44</v>
      </c>
      <c r="CR500" t="s">
        <v>576</v>
      </c>
      <c r="CS500" t="s">
        <v>302</v>
      </c>
      <c r="CT500" t="s">
        <v>588</v>
      </c>
      <c r="CU500">
        <v>57</v>
      </c>
    </row>
    <row r="501" spans="95:99">
      <c r="CQ501" t="s">
        <v>44</v>
      </c>
      <c r="CR501" t="s">
        <v>576</v>
      </c>
      <c r="CS501" t="s">
        <v>302</v>
      </c>
      <c r="CT501" t="s">
        <v>589</v>
      </c>
      <c r="CU501">
        <v>282</v>
      </c>
    </row>
    <row r="502" spans="95:99">
      <c r="CQ502" t="s">
        <v>44</v>
      </c>
      <c r="CR502" t="s">
        <v>576</v>
      </c>
      <c r="CS502" t="s">
        <v>302</v>
      </c>
      <c r="CT502" t="s">
        <v>590</v>
      </c>
      <c r="CU502">
        <v>235</v>
      </c>
    </row>
    <row r="503" spans="95:99">
      <c r="CQ503" t="s">
        <v>44</v>
      </c>
      <c r="CR503" t="s">
        <v>576</v>
      </c>
      <c r="CS503" t="s">
        <v>302</v>
      </c>
      <c r="CT503" t="s">
        <v>141</v>
      </c>
      <c r="CU503">
        <v>498</v>
      </c>
    </row>
    <row r="504" spans="95:99">
      <c r="CQ504" t="s">
        <v>44</v>
      </c>
      <c r="CR504" t="s">
        <v>576</v>
      </c>
      <c r="CS504" t="s">
        <v>302</v>
      </c>
      <c r="CT504" t="s">
        <v>602</v>
      </c>
      <c r="CU504">
        <v>45</v>
      </c>
    </row>
    <row r="505" spans="95:99">
      <c r="CQ505" t="s">
        <v>44</v>
      </c>
      <c r="CR505" t="s">
        <v>576</v>
      </c>
      <c r="CS505" t="s">
        <v>302</v>
      </c>
      <c r="CT505" t="s">
        <v>591</v>
      </c>
      <c r="CU505">
        <v>21</v>
      </c>
    </row>
    <row r="506" spans="95:99">
      <c r="CQ506" t="s">
        <v>44</v>
      </c>
      <c r="CR506" t="s">
        <v>576</v>
      </c>
      <c r="CS506" t="s">
        <v>302</v>
      </c>
      <c r="CT506" t="s">
        <v>592</v>
      </c>
      <c r="CU506">
        <v>8</v>
      </c>
    </row>
    <row r="507" spans="95:99">
      <c r="CQ507" t="s">
        <v>44</v>
      </c>
      <c r="CR507" t="s">
        <v>576</v>
      </c>
      <c r="CS507" t="s">
        <v>302</v>
      </c>
      <c r="CT507" t="s">
        <v>593</v>
      </c>
      <c r="CU507">
        <v>11</v>
      </c>
    </row>
    <row r="508" spans="95:99">
      <c r="CQ508" t="s">
        <v>44</v>
      </c>
      <c r="CR508" t="s">
        <v>576</v>
      </c>
      <c r="CS508" t="s">
        <v>302</v>
      </c>
      <c r="CT508" t="s">
        <v>594</v>
      </c>
      <c r="CU508">
        <v>10</v>
      </c>
    </row>
    <row r="509" spans="95:99">
      <c r="CQ509" t="s">
        <v>44</v>
      </c>
      <c r="CR509" t="s">
        <v>576</v>
      </c>
      <c r="CS509" t="s">
        <v>302</v>
      </c>
      <c r="CT509" t="s">
        <v>580</v>
      </c>
      <c r="CU509">
        <v>8</v>
      </c>
    </row>
    <row r="510" spans="95:99">
      <c r="CQ510" t="s">
        <v>44</v>
      </c>
      <c r="CR510" t="s">
        <v>576</v>
      </c>
      <c r="CS510" t="s">
        <v>580</v>
      </c>
    </row>
    <row r="511" spans="95:99">
      <c r="CQ511" t="s">
        <v>44</v>
      </c>
      <c r="CR511" t="s">
        <v>576</v>
      </c>
      <c r="CS511" t="s">
        <v>580</v>
      </c>
      <c r="CT511" t="s">
        <v>569</v>
      </c>
      <c r="CU511">
        <v>989</v>
      </c>
    </row>
    <row r="512" spans="95:99">
      <c r="CQ512" t="s">
        <v>44</v>
      </c>
      <c r="CR512" t="s">
        <v>576</v>
      </c>
      <c r="CS512" t="s">
        <v>580</v>
      </c>
      <c r="CT512" t="s">
        <v>588</v>
      </c>
      <c r="CU512">
        <v>11</v>
      </c>
    </row>
    <row r="513" spans="95:99">
      <c r="CQ513" t="s">
        <v>44</v>
      </c>
      <c r="CR513" t="s">
        <v>576</v>
      </c>
      <c r="CS513" t="s">
        <v>580</v>
      </c>
      <c r="CT513" t="s">
        <v>589</v>
      </c>
      <c r="CU513">
        <v>327</v>
      </c>
    </row>
    <row r="514" spans="95:99">
      <c r="CQ514" t="s">
        <v>44</v>
      </c>
      <c r="CR514" t="s">
        <v>576</v>
      </c>
      <c r="CS514" t="s">
        <v>580</v>
      </c>
      <c r="CT514" t="s">
        <v>590</v>
      </c>
      <c r="CU514">
        <v>276</v>
      </c>
    </row>
    <row r="515" spans="95:99">
      <c r="CQ515" t="s">
        <v>44</v>
      </c>
      <c r="CR515" t="s">
        <v>576</v>
      </c>
      <c r="CS515" t="s">
        <v>580</v>
      </c>
      <c r="CT515" t="s">
        <v>141</v>
      </c>
      <c r="CU515">
        <v>69</v>
      </c>
    </row>
    <row r="516" spans="95:99">
      <c r="CQ516" t="s">
        <v>44</v>
      </c>
      <c r="CR516" t="s">
        <v>576</v>
      </c>
      <c r="CS516" t="s">
        <v>580</v>
      </c>
      <c r="CT516" t="s">
        <v>602</v>
      </c>
      <c r="CU516">
        <v>139</v>
      </c>
    </row>
    <row r="517" spans="95:99">
      <c r="CQ517" t="s">
        <v>44</v>
      </c>
      <c r="CR517" t="s">
        <v>576</v>
      </c>
      <c r="CS517" t="s">
        <v>580</v>
      </c>
      <c r="CT517" t="s">
        <v>591</v>
      </c>
      <c r="CU517">
        <v>110</v>
      </c>
    </row>
    <row r="518" spans="95:99">
      <c r="CQ518" t="s">
        <v>44</v>
      </c>
      <c r="CR518" t="s">
        <v>576</v>
      </c>
      <c r="CS518" t="s">
        <v>580</v>
      </c>
      <c r="CT518" t="s">
        <v>592</v>
      </c>
      <c r="CU518">
        <v>2</v>
      </c>
    </row>
    <row r="519" spans="95:99">
      <c r="CQ519" t="s">
        <v>44</v>
      </c>
      <c r="CR519" t="s">
        <v>576</v>
      </c>
      <c r="CS519" t="s">
        <v>580</v>
      </c>
      <c r="CT519" t="s">
        <v>593</v>
      </c>
      <c r="CU519">
        <v>18</v>
      </c>
    </row>
    <row r="520" spans="95:99">
      <c r="CQ520" t="s">
        <v>44</v>
      </c>
      <c r="CR520" t="s">
        <v>576</v>
      </c>
      <c r="CS520" t="s">
        <v>580</v>
      </c>
      <c r="CT520" t="s">
        <v>594</v>
      </c>
      <c r="CU520">
        <v>6</v>
      </c>
    </row>
    <row r="521" spans="95:99">
      <c r="CQ521" t="s">
        <v>44</v>
      </c>
      <c r="CR521" t="s">
        <v>576</v>
      </c>
      <c r="CS521" t="s">
        <v>580</v>
      </c>
      <c r="CT521" t="s">
        <v>580</v>
      </c>
      <c r="CU521">
        <v>31</v>
      </c>
    </row>
    <row r="522" spans="95:99">
      <c r="CQ522" t="s">
        <v>44</v>
      </c>
      <c r="CR522" t="s">
        <v>577</v>
      </c>
    </row>
    <row r="523" spans="95:99">
      <c r="CQ523" t="s">
        <v>44</v>
      </c>
      <c r="CR523" t="s">
        <v>577</v>
      </c>
      <c r="CS523" t="s">
        <v>569</v>
      </c>
    </row>
    <row r="524" spans="95:99">
      <c r="CQ524" t="s">
        <v>44</v>
      </c>
      <c r="CR524" t="s">
        <v>577</v>
      </c>
      <c r="CS524" t="s">
        <v>44</v>
      </c>
      <c r="CT524" t="s">
        <v>569</v>
      </c>
      <c r="CU524">
        <v>240811</v>
      </c>
    </row>
    <row r="525" spans="95:99">
      <c r="CQ525" t="s">
        <v>44</v>
      </c>
      <c r="CR525" t="s">
        <v>577</v>
      </c>
      <c r="CS525" t="s">
        <v>44</v>
      </c>
      <c r="CT525" t="s">
        <v>588</v>
      </c>
      <c r="CU525">
        <v>1766</v>
      </c>
    </row>
    <row r="526" spans="95:99">
      <c r="CQ526" t="s">
        <v>44</v>
      </c>
      <c r="CR526" t="s">
        <v>577</v>
      </c>
      <c r="CS526" t="s">
        <v>44</v>
      </c>
      <c r="CT526" t="s">
        <v>589</v>
      </c>
      <c r="CU526">
        <v>102250</v>
      </c>
    </row>
    <row r="527" spans="95:99">
      <c r="CQ527" t="s">
        <v>44</v>
      </c>
      <c r="CR527" t="s">
        <v>577</v>
      </c>
      <c r="CS527" t="s">
        <v>44</v>
      </c>
      <c r="CT527" t="s">
        <v>590</v>
      </c>
      <c r="CU527">
        <v>82895</v>
      </c>
    </row>
    <row r="528" spans="95:99">
      <c r="CQ528" t="s">
        <v>44</v>
      </c>
      <c r="CR528" t="s">
        <v>577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577</v>
      </c>
      <c r="CS529" t="s">
        <v>44</v>
      </c>
      <c r="CT529" t="s">
        <v>602</v>
      </c>
      <c r="CU529">
        <v>11120</v>
      </c>
    </row>
    <row r="530" spans="95:99">
      <c r="CQ530" t="s">
        <v>44</v>
      </c>
      <c r="CR530" t="s">
        <v>577</v>
      </c>
      <c r="CS530" t="s">
        <v>44</v>
      </c>
      <c r="CT530" t="s">
        <v>591</v>
      </c>
      <c r="CU530">
        <v>10850</v>
      </c>
    </row>
    <row r="531" spans="95:99">
      <c r="CQ531" t="s">
        <v>44</v>
      </c>
      <c r="CR531" t="s">
        <v>577</v>
      </c>
      <c r="CS531" t="s">
        <v>44</v>
      </c>
      <c r="CT531" t="s">
        <v>592</v>
      </c>
      <c r="CU531">
        <v>1378</v>
      </c>
    </row>
    <row r="532" spans="95:99">
      <c r="CQ532" t="s">
        <v>44</v>
      </c>
      <c r="CR532" t="s">
        <v>577</v>
      </c>
      <c r="CS532" t="s">
        <v>44</v>
      </c>
      <c r="CT532" t="s">
        <v>593</v>
      </c>
      <c r="CU532">
        <v>3613</v>
      </c>
    </row>
    <row r="533" spans="95:99">
      <c r="CQ533" t="s">
        <v>44</v>
      </c>
      <c r="CR533" t="s">
        <v>577</v>
      </c>
      <c r="CS533" t="s">
        <v>44</v>
      </c>
      <c r="CT533" t="s">
        <v>594</v>
      </c>
      <c r="CU533">
        <v>807</v>
      </c>
    </row>
    <row r="534" spans="95:99">
      <c r="CQ534" t="s">
        <v>44</v>
      </c>
      <c r="CR534" t="s">
        <v>577</v>
      </c>
      <c r="CS534" t="s">
        <v>44</v>
      </c>
      <c r="CT534" t="s">
        <v>580</v>
      </c>
      <c r="CU534">
        <v>1079</v>
      </c>
    </row>
    <row r="535" spans="95:99">
      <c r="CQ535" t="s">
        <v>44</v>
      </c>
      <c r="CR535" t="s">
        <v>577</v>
      </c>
      <c r="CS535" t="s">
        <v>50</v>
      </c>
    </row>
    <row r="536" spans="95:99">
      <c r="CQ536" t="s">
        <v>44</v>
      </c>
      <c r="CR536" t="s">
        <v>577</v>
      </c>
      <c r="CS536" t="s">
        <v>50</v>
      </c>
      <c r="CT536" t="s">
        <v>569</v>
      </c>
      <c r="CU536">
        <v>111455</v>
      </c>
    </row>
    <row r="537" spans="95:99">
      <c r="CQ537" t="s">
        <v>44</v>
      </c>
      <c r="CR537" t="s">
        <v>577</v>
      </c>
      <c r="CS537" t="s">
        <v>50</v>
      </c>
      <c r="CT537" t="s">
        <v>588</v>
      </c>
      <c r="CU537">
        <v>445</v>
      </c>
    </row>
    <row r="538" spans="95:99">
      <c r="CQ538" t="s">
        <v>44</v>
      </c>
      <c r="CR538" t="s">
        <v>577</v>
      </c>
      <c r="CS538" t="s">
        <v>50</v>
      </c>
      <c r="CT538" t="s">
        <v>589</v>
      </c>
      <c r="CU538">
        <v>74134</v>
      </c>
    </row>
    <row r="539" spans="95:99">
      <c r="CQ539" t="s">
        <v>44</v>
      </c>
      <c r="CR539" t="s">
        <v>577</v>
      </c>
      <c r="CS539" t="s">
        <v>50</v>
      </c>
      <c r="CT539" t="s">
        <v>590</v>
      </c>
      <c r="CU539">
        <v>17190</v>
      </c>
    </row>
    <row r="540" spans="95:99">
      <c r="CQ540" t="s">
        <v>44</v>
      </c>
      <c r="CR540" t="s">
        <v>577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577</v>
      </c>
      <c r="CS541" t="s">
        <v>50</v>
      </c>
      <c r="CT541" t="s">
        <v>602</v>
      </c>
      <c r="CU541">
        <v>4583</v>
      </c>
    </row>
    <row r="542" spans="95:99">
      <c r="CQ542" t="s">
        <v>44</v>
      </c>
      <c r="CR542" t="s">
        <v>577</v>
      </c>
      <c r="CS542" t="s">
        <v>50</v>
      </c>
      <c r="CT542" t="s">
        <v>591</v>
      </c>
      <c r="CU542">
        <v>8635</v>
      </c>
    </row>
    <row r="543" spans="95:99">
      <c r="CQ543" t="s">
        <v>44</v>
      </c>
      <c r="CR543" t="s">
        <v>577</v>
      </c>
      <c r="CS543" t="s">
        <v>50</v>
      </c>
      <c r="CT543" t="s">
        <v>592</v>
      </c>
      <c r="CU543">
        <v>969</v>
      </c>
    </row>
    <row r="544" spans="95:99">
      <c r="CQ544" t="s">
        <v>44</v>
      </c>
      <c r="CR544" t="s">
        <v>577</v>
      </c>
      <c r="CS544" t="s">
        <v>50</v>
      </c>
      <c r="CT544" t="s">
        <v>593</v>
      </c>
      <c r="CU544">
        <v>2895</v>
      </c>
    </row>
    <row r="545" spans="95:99">
      <c r="CQ545" t="s">
        <v>44</v>
      </c>
      <c r="CR545" t="s">
        <v>577</v>
      </c>
      <c r="CS545" t="s">
        <v>50</v>
      </c>
      <c r="CT545" t="s">
        <v>594</v>
      </c>
      <c r="CU545">
        <v>428</v>
      </c>
    </row>
    <row r="546" spans="95:99">
      <c r="CQ546" t="s">
        <v>44</v>
      </c>
      <c r="CR546" t="s">
        <v>577</v>
      </c>
      <c r="CS546" t="s">
        <v>50</v>
      </c>
      <c r="CT546" t="s">
        <v>580</v>
      </c>
      <c r="CU546">
        <v>429</v>
      </c>
    </row>
    <row r="547" spans="95:99">
      <c r="CQ547" t="s">
        <v>44</v>
      </c>
      <c r="CR547" t="s">
        <v>577</v>
      </c>
      <c r="CS547" t="s">
        <v>48</v>
      </c>
    </row>
    <row r="548" spans="95:99">
      <c r="CQ548" t="s">
        <v>44</v>
      </c>
      <c r="CR548" t="s">
        <v>577</v>
      </c>
      <c r="CS548" t="s">
        <v>48</v>
      </c>
      <c r="CT548" t="s">
        <v>569</v>
      </c>
      <c r="CU548">
        <v>80437</v>
      </c>
    </row>
    <row r="549" spans="95:99">
      <c r="CQ549" t="s">
        <v>44</v>
      </c>
      <c r="CR549" t="s">
        <v>577</v>
      </c>
      <c r="CS549" t="s">
        <v>48</v>
      </c>
      <c r="CT549" t="s">
        <v>588</v>
      </c>
      <c r="CU549">
        <v>339</v>
      </c>
    </row>
    <row r="550" spans="95:99">
      <c r="CQ550" t="s">
        <v>44</v>
      </c>
      <c r="CR550" t="s">
        <v>577</v>
      </c>
      <c r="CS550" t="s">
        <v>48</v>
      </c>
      <c r="CT550" t="s">
        <v>589</v>
      </c>
      <c r="CU550">
        <v>23596</v>
      </c>
    </row>
    <row r="551" spans="95:99">
      <c r="CQ551" t="s">
        <v>44</v>
      </c>
      <c r="CR551" t="s">
        <v>577</v>
      </c>
      <c r="CS551" t="s">
        <v>48</v>
      </c>
      <c r="CT551" t="s">
        <v>590</v>
      </c>
      <c r="CU551">
        <v>46106</v>
      </c>
    </row>
    <row r="552" spans="95:99">
      <c r="CQ552" t="s">
        <v>44</v>
      </c>
      <c r="CR552" t="s">
        <v>577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577</v>
      </c>
      <c r="CS553" t="s">
        <v>48</v>
      </c>
      <c r="CT553" t="s">
        <v>602</v>
      </c>
      <c r="CU553">
        <v>4671</v>
      </c>
    </row>
    <row r="554" spans="95:99">
      <c r="CQ554" t="s">
        <v>44</v>
      </c>
      <c r="CR554" t="s">
        <v>577</v>
      </c>
      <c r="CS554" t="s">
        <v>48</v>
      </c>
      <c r="CT554" t="s">
        <v>591</v>
      </c>
      <c r="CU554">
        <v>1692</v>
      </c>
    </row>
    <row r="555" spans="95:99">
      <c r="CQ555" t="s">
        <v>44</v>
      </c>
      <c r="CR555" t="s">
        <v>577</v>
      </c>
      <c r="CS555" t="s">
        <v>48</v>
      </c>
      <c r="CT555" t="s">
        <v>592</v>
      </c>
      <c r="CU555">
        <v>237</v>
      </c>
    </row>
    <row r="556" spans="95:99">
      <c r="CQ556" t="s">
        <v>44</v>
      </c>
      <c r="CR556" t="s">
        <v>577</v>
      </c>
      <c r="CS556" t="s">
        <v>48</v>
      </c>
      <c r="CT556" t="s">
        <v>593</v>
      </c>
      <c r="CU556">
        <v>506</v>
      </c>
    </row>
    <row r="557" spans="95:99">
      <c r="CQ557" t="s">
        <v>44</v>
      </c>
      <c r="CR557" t="s">
        <v>577</v>
      </c>
      <c r="CS557" t="s">
        <v>48</v>
      </c>
      <c r="CT557" t="s">
        <v>594</v>
      </c>
      <c r="CU557">
        <v>150</v>
      </c>
    </row>
    <row r="558" spans="95:99">
      <c r="CQ558" t="s">
        <v>44</v>
      </c>
      <c r="CR558" t="s">
        <v>577</v>
      </c>
      <c r="CS558" t="s">
        <v>48</v>
      </c>
      <c r="CT558" t="s">
        <v>580</v>
      </c>
      <c r="CU558">
        <v>299</v>
      </c>
    </row>
    <row r="559" spans="95:99">
      <c r="CQ559" t="s">
        <v>44</v>
      </c>
      <c r="CR559" t="s">
        <v>577</v>
      </c>
      <c r="CS559" t="s">
        <v>48</v>
      </c>
    </row>
    <row r="560" spans="95:99">
      <c r="CQ560" t="s">
        <v>44</v>
      </c>
      <c r="CR560" t="s">
        <v>577</v>
      </c>
      <c r="CS560" t="s">
        <v>48</v>
      </c>
      <c r="CT560" t="s">
        <v>569</v>
      </c>
      <c r="CU560">
        <v>19161</v>
      </c>
    </row>
    <row r="561" spans="95:99">
      <c r="CQ561" t="s">
        <v>44</v>
      </c>
      <c r="CR561" t="s">
        <v>577</v>
      </c>
      <c r="CS561" t="s">
        <v>48</v>
      </c>
      <c r="CT561" t="s">
        <v>588</v>
      </c>
      <c r="CU561">
        <v>216</v>
      </c>
    </row>
    <row r="562" spans="95:99">
      <c r="CQ562" t="s">
        <v>44</v>
      </c>
      <c r="CR562" t="s">
        <v>577</v>
      </c>
      <c r="CS562" t="s">
        <v>48</v>
      </c>
      <c r="CT562" t="s">
        <v>589</v>
      </c>
      <c r="CU562">
        <v>3064</v>
      </c>
    </row>
    <row r="563" spans="95:99">
      <c r="CQ563" t="s">
        <v>44</v>
      </c>
      <c r="CR563" t="s">
        <v>577</v>
      </c>
      <c r="CS563" t="s">
        <v>48</v>
      </c>
      <c r="CT563" t="s">
        <v>590</v>
      </c>
      <c r="CU563">
        <v>11328</v>
      </c>
    </row>
    <row r="564" spans="95:99">
      <c r="CQ564" t="s">
        <v>44</v>
      </c>
      <c r="CR564" t="s">
        <v>577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577</v>
      </c>
      <c r="CS565" t="s">
        <v>48</v>
      </c>
      <c r="CT565" t="s">
        <v>602</v>
      </c>
      <c r="CU565">
        <v>1462</v>
      </c>
    </row>
    <row r="566" spans="95:99">
      <c r="CQ566" t="s">
        <v>44</v>
      </c>
      <c r="CR566" t="s">
        <v>577</v>
      </c>
      <c r="CS566" t="s">
        <v>48</v>
      </c>
      <c r="CT566" t="s">
        <v>591</v>
      </c>
      <c r="CU566">
        <v>374</v>
      </c>
    </row>
    <row r="567" spans="95:99">
      <c r="CQ567" t="s">
        <v>44</v>
      </c>
      <c r="CR567" t="s">
        <v>577</v>
      </c>
      <c r="CS567" t="s">
        <v>48</v>
      </c>
      <c r="CT567" t="s">
        <v>592</v>
      </c>
      <c r="CU567">
        <v>68</v>
      </c>
    </row>
    <row r="568" spans="95:99">
      <c r="CQ568" t="s">
        <v>44</v>
      </c>
      <c r="CR568" t="s">
        <v>577</v>
      </c>
      <c r="CS568" t="s">
        <v>48</v>
      </c>
      <c r="CT568" t="s">
        <v>593</v>
      </c>
      <c r="CU568">
        <v>139</v>
      </c>
    </row>
    <row r="569" spans="95:99">
      <c r="CQ569" t="s">
        <v>44</v>
      </c>
      <c r="CR569" t="s">
        <v>577</v>
      </c>
      <c r="CS569" t="s">
        <v>48</v>
      </c>
      <c r="CT569" t="s">
        <v>594</v>
      </c>
      <c r="CU569">
        <v>55</v>
      </c>
    </row>
    <row r="570" spans="95:99">
      <c r="CQ570" t="s">
        <v>44</v>
      </c>
      <c r="CR570" t="s">
        <v>577</v>
      </c>
      <c r="CS570" t="s">
        <v>48</v>
      </c>
      <c r="CT570" t="s">
        <v>580</v>
      </c>
      <c r="CU570">
        <v>77</v>
      </c>
    </row>
    <row r="571" spans="95:99">
      <c r="CQ571" t="s">
        <v>44</v>
      </c>
      <c r="CR571" t="s">
        <v>577</v>
      </c>
      <c r="CS571" t="s">
        <v>302</v>
      </c>
    </row>
    <row r="572" spans="95:99">
      <c r="CQ572" t="s">
        <v>44</v>
      </c>
      <c r="CR572" t="s">
        <v>577</v>
      </c>
      <c r="CS572" t="s">
        <v>302</v>
      </c>
      <c r="CT572" t="s">
        <v>569</v>
      </c>
      <c r="CU572">
        <v>27108</v>
      </c>
    </row>
    <row r="573" spans="95:99">
      <c r="CQ573" t="s">
        <v>44</v>
      </c>
      <c r="CR573" t="s">
        <v>577</v>
      </c>
      <c r="CS573" t="s">
        <v>302</v>
      </c>
      <c r="CT573" t="s">
        <v>588</v>
      </c>
      <c r="CU573">
        <v>694</v>
      </c>
    </row>
    <row r="574" spans="95:99">
      <c r="CQ574" t="s">
        <v>44</v>
      </c>
      <c r="CR574" t="s">
        <v>577</v>
      </c>
      <c r="CS574" t="s">
        <v>302</v>
      </c>
      <c r="CT574" t="s">
        <v>589</v>
      </c>
      <c r="CU574">
        <v>753</v>
      </c>
    </row>
    <row r="575" spans="95:99">
      <c r="CQ575" t="s">
        <v>44</v>
      </c>
      <c r="CR575" t="s">
        <v>577</v>
      </c>
      <c r="CS575" t="s">
        <v>302</v>
      </c>
      <c r="CT575" t="s">
        <v>590</v>
      </c>
      <c r="CU575">
        <v>7608</v>
      </c>
    </row>
    <row r="576" spans="95:99">
      <c r="CQ576" t="s">
        <v>44</v>
      </c>
      <c r="CR576" t="s">
        <v>577</v>
      </c>
      <c r="CS576" t="s">
        <v>302</v>
      </c>
      <c r="CT576" t="s">
        <v>141</v>
      </c>
      <c r="CU576">
        <v>17250</v>
      </c>
    </row>
    <row r="577" spans="95:99">
      <c r="CQ577" t="s">
        <v>44</v>
      </c>
      <c r="CR577" t="s">
        <v>577</v>
      </c>
      <c r="CS577" t="s">
        <v>302</v>
      </c>
      <c r="CT577" t="s">
        <v>602</v>
      </c>
      <c r="CU577">
        <v>234</v>
      </c>
    </row>
    <row r="578" spans="95:99">
      <c r="CQ578" t="s">
        <v>44</v>
      </c>
      <c r="CR578" t="s">
        <v>577</v>
      </c>
      <c r="CS578" t="s">
        <v>302</v>
      </c>
      <c r="CT578" t="s">
        <v>591</v>
      </c>
      <c r="CU578">
        <v>56</v>
      </c>
    </row>
    <row r="579" spans="95:99">
      <c r="CQ579" t="s">
        <v>44</v>
      </c>
      <c r="CR579" t="s">
        <v>577</v>
      </c>
      <c r="CS579" t="s">
        <v>302</v>
      </c>
      <c r="CT579" t="s">
        <v>592</v>
      </c>
      <c r="CU579">
        <v>87</v>
      </c>
    </row>
    <row r="580" spans="95:99">
      <c r="CQ580" t="s">
        <v>44</v>
      </c>
      <c r="CR580" t="s">
        <v>577</v>
      </c>
      <c r="CS580" t="s">
        <v>302</v>
      </c>
      <c r="CT580" t="s">
        <v>593</v>
      </c>
      <c r="CU580">
        <v>45</v>
      </c>
    </row>
    <row r="581" spans="95:99">
      <c r="CQ581" t="s">
        <v>44</v>
      </c>
      <c r="CR581" t="s">
        <v>577</v>
      </c>
      <c r="CS581" t="s">
        <v>302</v>
      </c>
      <c r="CT581" t="s">
        <v>594</v>
      </c>
      <c r="CU581">
        <v>161</v>
      </c>
    </row>
    <row r="582" spans="95:99">
      <c r="CQ582" t="s">
        <v>44</v>
      </c>
      <c r="CR582" t="s">
        <v>577</v>
      </c>
      <c r="CS582" t="s">
        <v>302</v>
      </c>
      <c r="CT582" t="s">
        <v>580</v>
      </c>
      <c r="CU582">
        <v>220</v>
      </c>
    </row>
    <row r="583" spans="95:99">
      <c r="CQ583" t="s">
        <v>44</v>
      </c>
      <c r="CR583" t="s">
        <v>577</v>
      </c>
      <c r="CS583" t="s">
        <v>302</v>
      </c>
    </row>
    <row r="584" spans="95:99">
      <c r="CQ584" t="s">
        <v>44</v>
      </c>
      <c r="CR584" t="s">
        <v>577</v>
      </c>
      <c r="CS584" t="s">
        <v>302</v>
      </c>
      <c r="CT584" t="s">
        <v>569</v>
      </c>
      <c r="CU584">
        <v>1672</v>
      </c>
    </row>
    <row r="585" spans="95:99">
      <c r="CQ585" t="s">
        <v>44</v>
      </c>
      <c r="CR585" t="s">
        <v>577</v>
      </c>
      <c r="CS585" t="s">
        <v>302</v>
      </c>
      <c r="CT585" t="s">
        <v>588</v>
      </c>
      <c r="CU585">
        <v>66</v>
      </c>
    </row>
    <row r="586" spans="95:99">
      <c r="CQ586" t="s">
        <v>44</v>
      </c>
      <c r="CR586" t="s">
        <v>577</v>
      </c>
      <c r="CS586" t="s">
        <v>302</v>
      </c>
      <c r="CT586" t="s">
        <v>589</v>
      </c>
      <c r="CU586">
        <v>362</v>
      </c>
    </row>
    <row r="587" spans="95:99">
      <c r="CQ587" t="s">
        <v>44</v>
      </c>
      <c r="CR587" t="s">
        <v>577</v>
      </c>
      <c r="CS587" t="s">
        <v>302</v>
      </c>
      <c r="CT587" t="s">
        <v>590</v>
      </c>
      <c r="CU587">
        <v>354</v>
      </c>
    </row>
    <row r="588" spans="95:99">
      <c r="CQ588" t="s">
        <v>44</v>
      </c>
      <c r="CR588" t="s">
        <v>577</v>
      </c>
      <c r="CS588" t="s">
        <v>302</v>
      </c>
      <c r="CT588" t="s">
        <v>141</v>
      </c>
      <c r="CU588">
        <v>756</v>
      </c>
    </row>
    <row r="589" spans="95:99">
      <c r="CQ589" t="s">
        <v>44</v>
      </c>
      <c r="CR589" t="s">
        <v>577</v>
      </c>
      <c r="CS589" t="s">
        <v>302</v>
      </c>
      <c r="CT589" t="s">
        <v>602</v>
      </c>
      <c r="CU589">
        <v>64</v>
      </c>
    </row>
    <row r="590" spans="95:99">
      <c r="CQ590" t="s">
        <v>44</v>
      </c>
      <c r="CR590" t="s">
        <v>577</v>
      </c>
      <c r="CS590" t="s">
        <v>302</v>
      </c>
      <c r="CT590" t="s">
        <v>591</v>
      </c>
      <c r="CU590">
        <v>21</v>
      </c>
    </row>
    <row r="591" spans="95:99">
      <c r="CQ591" t="s">
        <v>44</v>
      </c>
      <c r="CR591" t="s">
        <v>577</v>
      </c>
      <c r="CS591" t="s">
        <v>302</v>
      </c>
      <c r="CT591" t="s">
        <v>592</v>
      </c>
      <c r="CU591">
        <v>16</v>
      </c>
    </row>
    <row r="592" spans="95:99">
      <c r="CQ592" t="s">
        <v>44</v>
      </c>
      <c r="CR592" t="s">
        <v>577</v>
      </c>
      <c r="CS592" t="s">
        <v>302</v>
      </c>
      <c r="CT592" t="s">
        <v>593</v>
      </c>
      <c r="CU592">
        <v>14</v>
      </c>
    </row>
    <row r="593" spans="95:99">
      <c r="CQ593" t="s">
        <v>44</v>
      </c>
      <c r="CR593" t="s">
        <v>577</v>
      </c>
      <c r="CS593" t="s">
        <v>302</v>
      </c>
      <c r="CT593" t="s">
        <v>594</v>
      </c>
      <c r="CU593">
        <v>7</v>
      </c>
    </row>
    <row r="594" spans="95:99">
      <c r="CQ594" t="s">
        <v>44</v>
      </c>
      <c r="CR594" t="s">
        <v>577</v>
      </c>
      <c r="CS594" t="s">
        <v>302</v>
      </c>
      <c r="CT594" t="s">
        <v>580</v>
      </c>
      <c r="CU594">
        <v>12</v>
      </c>
    </row>
    <row r="595" spans="95:99">
      <c r="CQ595" t="s">
        <v>44</v>
      </c>
      <c r="CR595" t="s">
        <v>577</v>
      </c>
      <c r="CS595" t="s">
        <v>580</v>
      </c>
    </row>
    <row r="596" spans="95:99">
      <c r="CQ596" t="s">
        <v>44</v>
      </c>
      <c r="CR596" t="s">
        <v>577</v>
      </c>
      <c r="CS596" t="s">
        <v>580</v>
      </c>
      <c r="CT596" t="s">
        <v>569</v>
      </c>
      <c r="CU596">
        <v>978</v>
      </c>
    </row>
    <row r="597" spans="95:99">
      <c r="CQ597" t="s">
        <v>44</v>
      </c>
      <c r="CR597" t="s">
        <v>577</v>
      </c>
      <c r="CS597" t="s">
        <v>580</v>
      </c>
      <c r="CT597" t="s">
        <v>588</v>
      </c>
      <c r="CU597">
        <v>6</v>
      </c>
    </row>
    <row r="598" spans="95:99">
      <c r="CQ598" t="s">
        <v>44</v>
      </c>
      <c r="CR598" t="s">
        <v>577</v>
      </c>
      <c r="CS598" t="s">
        <v>580</v>
      </c>
      <c r="CT598" t="s">
        <v>589</v>
      </c>
      <c r="CU598">
        <v>341</v>
      </c>
    </row>
    <row r="599" spans="95:99">
      <c r="CQ599" t="s">
        <v>44</v>
      </c>
      <c r="CR599" t="s">
        <v>577</v>
      </c>
      <c r="CS599" t="s">
        <v>580</v>
      </c>
      <c r="CT599" t="s">
        <v>590</v>
      </c>
      <c r="CU599">
        <v>309</v>
      </c>
    </row>
    <row r="600" spans="95:99">
      <c r="CQ600" t="s">
        <v>44</v>
      </c>
      <c r="CR600" t="s">
        <v>577</v>
      </c>
      <c r="CS600" t="s">
        <v>580</v>
      </c>
      <c r="CT600" t="s">
        <v>141</v>
      </c>
      <c r="CU600">
        <v>81</v>
      </c>
    </row>
    <row r="601" spans="95:99">
      <c r="CQ601" t="s">
        <v>44</v>
      </c>
      <c r="CR601" t="s">
        <v>577</v>
      </c>
      <c r="CS601" t="s">
        <v>580</v>
      </c>
      <c r="CT601" t="s">
        <v>602</v>
      </c>
      <c r="CU601">
        <v>106</v>
      </c>
    </row>
    <row r="602" spans="95:99">
      <c r="CQ602" t="s">
        <v>44</v>
      </c>
      <c r="CR602" t="s">
        <v>577</v>
      </c>
      <c r="CS602" t="s">
        <v>580</v>
      </c>
      <c r="CT602" t="s">
        <v>591</v>
      </c>
      <c r="CU602">
        <v>72</v>
      </c>
    </row>
    <row r="603" spans="95:99">
      <c r="CQ603" t="s">
        <v>44</v>
      </c>
      <c r="CR603" t="s">
        <v>577</v>
      </c>
      <c r="CS603" t="s">
        <v>580</v>
      </c>
      <c r="CT603" t="s">
        <v>592</v>
      </c>
      <c r="CU603">
        <v>1</v>
      </c>
    </row>
    <row r="604" spans="95:99">
      <c r="CQ604" t="s">
        <v>44</v>
      </c>
      <c r="CR604" t="s">
        <v>577</v>
      </c>
      <c r="CS604" t="s">
        <v>580</v>
      </c>
      <c r="CT604" t="s">
        <v>593</v>
      </c>
      <c r="CU604">
        <v>14</v>
      </c>
    </row>
    <row r="605" spans="95:99">
      <c r="CQ605" t="s">
        <v>44</v>
      </c>
      <c r="CR605" t="s">
        <v>577</v>
      </c>
      <c r="CS605" t="s">
        <v>580</v>
      </c>
      <c r="CT605" t="s">
        <v>594</v>
      </c>
      <c r="CU605">
        <v>6</v>
      </c>
    </row>
    <row r="606" spans="95:99">
      <c r="CQ606" t="s">
        <v>44</v>
      </c>
      <c r="CR606" t="s">
        <v>577</v>
      </c>
      <c r="CS606" t="s">
        <v>580</v>
      </c>
      <c r="CT606" t="s">
        <v>580</v>
      </c>
      <c r="CU606">
        <v>42</v>
      </c>
    </row>
    <row r="607" spans="95:99">
      <c r="CQ607" t="s">
        <v>44</v>
      </c>
      <c r="CR607" t="s">
        <v>578</v>
      </c>
    </row>
    <row r="608" spans="95:99">
      <c r="CQ608" t="s">
        <v>44</v>
      </c>
      <c r="CR608" t="s">
        <v>578</v>
      </c>
      <c r="CS608" t="s">
        <v>569</v>
      </c>
    </row>
    <row r="609" spans="95:99">
      <c r="CQ609" t="s">
        <v>44</v>
      </c>
      <c r="CR609" t="s">
        <v>578</v>
      </c>
      <c r="CS609" t="s">
        <v>44</v>
      </c>
      <c r="CT609" t="s">
        <v>569</v>
      </c>
      <c r="CU609">
        <v>431763</v>
      </c>
    </row>
    <row r="610" spans="95:99">
      <c r="CQ610" t="s">
        <v>44</v>
      </c>
      <c r="CR610" t="s">
        <v>578</v>
      </c>
      <c r="CS610" t="s">
        <v>44</v>
      </c>
      <c r="CT610" t="s">
        <v>588</v>
      </c>
      <c r="CU610">
        <v>2385</v>
      </c>
    </row>
    <row r="611" spans="95:99">
      <c r="CQ611" t="s">
        <v>44</v>
      </c>
      <c r="CR611" t="s">
        <v>578</v>
      </c>
      <c r="CS611" t="s">
        <v>44</v>
      </c>
      <c r="CT611" t="s">
        <v>589</v>
      </c>
      <c r="CU611">
        <v>167241</v>
      </c>
    </row>
    <row r="612" spans="95:99">
      <c r="CQ612" t="s">
        <v>44</v>
      </c>
      <c r="CR612" t="s">
        <v>578</v>
      </c>
      <c r="CS612" t="s">
        <v>44</v>
      </c>
      <c r="CT612" t="s">
        <v>590</v>
      </c>
      <c r="CU612">
        <v>167918</v>
      </c>
    </row>
    <row r="613" spans="95:99">
      <c r="CQ613" t="s">
        <v>44</v>
      </c>
      <c r="CR613" t="s">
        <v>578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578</v>
      </c>
      <c r="CS614" t="s">
        <v>44</v>
      </c>
      <c r="CT614" t="s">
        <v>602</v>
      </c>
      <c r="CU614">
        <v>12590</v>
      </c>
    </row>
    <row r="615" spans="95:99">
      <c r="CQ615" t="s">
        <v>44</v>
      </c>
      <c r="CR615" t="s">
        <v>578</v>
      </c>
      <c r="CS615" t="s">
        <v>44</v>
      </c>
      <c r="CT615" t="s">
        <v>591</v>
      </c>
      <c r="CU615">
        <v>14020</v>
      </c>
    </row>
    <row r="616" spans="95:99">
      <c r="CQ616" t="s">
        <v>44</v>
      </c>
      <c r="CR616" t="s">
        <v>578</v>
      </c>
      <c r="CS616" t="s">
        <v>44</v>
      </c>
      <c r="CT616" t="s">
        <v>592</v>
      </c>
      <c r="CU616">
        <v>3543</v>
      </c>
    </row>
    <row r="617" spans="95:99">
      <c r="CQ617" t="s">
        <v>44</v>
      </c>
      <c r="CR617" t="s">
        <v>578</v>
      </c>
      <c r="CS617" t="s">
        <v>44</v>
      </c>
      <c r="CT617" t="s">
        <v>593</v>
      </c>
      <c r="CU617">
        <v>7212</v>
      </c>
    </row>
    <row r="618" spans="95:99">
      <c r="CQ618" t="s">
        <v>44</v>
      </c>
      <c r="CR618" t="s">
        <v>578</v>
      </c>
      <c r="CS618" t="s">
        <v>44</v>
      </c>
      <c r="CT618" t="s">
        <v>594</v>
      </c>
      <c r="CU618">
        <v>5044</v>
      </c>
    </row>
    <row r="619" spans="95:99">
      <c r="CQ619" t="s">
        <v>44</v>
      </c>
      <c r="CR619" t="s">
        <v>578</v>
      </c>
      <c r="CS619" t="s">
        <v>44</v>
      </c>
      <c r="CT619" t="s">
        <v>580</v>
      </c>
      <c r="CU619">
        <v>2229</v>
      </c>
    </row>
    <row r="620" spans="95:99">
      <c r="CQ620" t="s">
        <v>44</v>
      </c>
      <c r="CR620" t="s">
        <v>578</v>
      </c>
      <c r="CS620" t="s">
        <v>50</v>
      </c>
    </row>
    <row r="621" spans="95:99">
      <c r="CQ621" t="s">
        <v>44</v>
      </c>
      <c r="CR621" t="s">
        <v>578</v>
      </c>
      <c r="CS621" t="s">
        <v>50</v>
      </c>
      <c r="CT621" t="s">
        <v>569</v>
      </c>
      <c r="CU621">
        <v>175223</v>
      </c>
    </row>
    <row r="622" spans="95:99">
      <c r="CQ622" t="s">
        <v>44</v>
      </c>
      <c r="CR622" t="s">
        <v>578</v>
      </c>
      <c r="CS622" t="s">
        <v>50</v>
      </c>
      <c r="CT622" t="s">
        <v>588</v>
      </c>
      <c r="CU622">
        <v>644</v>
      </c>
    </row>
    <row r="623" spans="95:99">
      <c r="CQ623" t="s">
        <v>44</v>
      </c>
      <c r="CR623" t="s">
        <v>578</v>
      </c>
      <c r="CS623" t="s">
        <v>50</v>
      </c>
      <c r="CT623" t="s">
        <v>589</v>
      </c>
      <c r="CU623">
        <v>113051</v>
      </c>
    </row>
    <row r="624" spans="95:99">
      <c r="CQ624" t="s">
        <v>44</v>
      </c>
      <c r="CR624" t="s">
        <v>578</v>
      </c>
      <c r="CS624" t="s">
        <v>50</v>
      </c>
      <c r="CT624" t="s">
        <v>590</v>
      </c>
      <c r="CU624">
        <v>26564</v>
      </c>
    </row>
    <row r="625" spans="95:99">
      <c r="CQ625" t="s">
        <v>44</v>
      </c>
      <c r="CR625" t="s">
        <v>578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578</v>
      </c>
      <c r="CS626" t="s">
        <v>50</v>
      </c>
      <c r="CT626" t="s">
        <v>602</v>
      </c>
      <c r="CU626">
        <v>5234</v>
      </c>
    </row>
    <row r="627" spans="95:99">
      <c r="CQ627" t="s">
        <v>44</v>
      </c>
      <c r="CR627" t="s">
        <v>578</v>
      </c>
      <c r="CS627" t="s">
        <v>50</v>
      </c>
      <c r="CT627" t="s">
        <v>591</v>
      </c>
      <c r="CU627">
        <v>11248</v>
      </c>
    </row>
    <row r="628" spans="95:99">
      <c r="CQ628" t="s">
        <v>44</v>
      </c>
      <c r="CR628" t="s">
        <v>578</v>
      </c>
      <c r="CS628" t="s">
        <v>50</v>
      </c>
      <c r="CT628" t="s">
        <v>592</v>
      </c>
      <c r="CU628">
        <v>1668</v>
      </c>
    </row>
    <row r="629" spans="95:99">
      <c r="CQ629" t="s">
        <v>44</v>
      </c>
      <c r="CR629" t="s">
        <v>578</v>
      </c>
      <c r="CS629" t="s">
        <v>50</v>
      </c>
      <c r="CT629" t="s">
        <v>593</v>
      </c>
      <c r="CU629">
        <v>5852</v>
      </c>
    </row>
    <row r="630" spans="95:99">
      <c r="CQ630" t="s">
        <v>44</v>
      </c>
      <c r="CR630" t="s">
        <v>578</v>
      </c>
      <c r="CS630" t="s">
        <v>50</v>
      </c>
      <c r="CT630" t="s">
        <v>594</v>
      </c>
      <c r="CU630">
        <v>3988</v>
      </c>
    </row>
    <row r="631" spans="95:99">
      <c r="CQ631" t="s">
        <v>44</v>
      </c>
      <c r="CR631" t="s">
        <v>578</v>
      </c>
      <c r="CS631" t="s">
        <v>50</v>
      </c>
      <c r="CT631" t="s">
        <v>580</v>
      </c>
      <c r="CU631">
        <v>766</v>
      </c>
    </row>
    <row r="632" spans="95:99">
      <c r="CQ632" t="s">
        <v>44</v>
      </c>
      <c r="CR632" t="s">
        <v>578</v>
      </c>
      <c r="CS632" t="s">
        <v>48</v>
      </c>
    </row>
    <row r="633" spans="95:99">
      <c r="CQ633" t="s">
        <v>44</v>
      </c>
      <c r="CR633" t="s">
        <v>578</v>
      </c>
      <c r="CS633" t="s">
        <v>48</v>
      </c>
      <c r="CT633" t="s">
        <v>569</v>
      </c>
      <c r="CU633">
        <v>115869</v>
      </c>
    </row>
    <row r="634" spans="95:99">
      <c r="CQ634" t="s">
        <v>44</v>
      </c>
      <c r="CR634" t="s">
        <v>578</v>
      </c>
      <c r="CS634" t="s">
        <v>48</v>
      </c>
      <c r="CT634" t="s">
        <v>588</v>
      </c>
      <c r="CU634">
        <v>424</v>
      </c>
    </row>
    <row r="635" spans="95:99">
      <c r="CQ635" t="s">
        <v>44</v>
      </c>
      <c r="CR635" t="s">
        <v>578</v>
      </c>
      <c r="CS635" t="s">
        <v>48</v>
      </c>
      <c r="CT635" t="s">
        <v>589</v>
      </c>
      <c r="CU635">
        <v>42508</v>
      </c>
    </row>
    <row r="636" spans="95:99">
      <c r="CQ636" t="s">
        <v>44</v>
      </c>
      <c r="CR636" t="s">
        <v>578</v>
      </c>
      <c r="CS636" t="s">
        <v>48</v>
      </c>
      <c r="CT636" t="s">
        <v>590</v>
      </c>
      <c r="CU636">
        <v>59123</v>
      </c>
    </row>
    <row r="637" spans="95:99">
      <c r="CQ637" t="s">
        <v>44</v>
      </c>
      <c r="CR637" t="s">
        <v>578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578</v>
      </c>
      <c r="CS638" t="s">
        <v>48</v>
      </c>
      <c r="CT638" t="s">
        <v>602</v>
      </c>
      <c r="CU638">
        <v>5439</v>
      </c>
    </row>
    <row r="639" spans="95:99">
      <c r="CQ639" t="s">
        <v>44</v>
      </c>
      <c r="CR639" t="s">
        <v>578</v>
      </c>
      <c r="CS639" t="s">
        <v>48</v>
      </c>
      <c r="CT639" t="s">
        <v>591</v>
      </c>
      <c r="CU639">
        <v>2160</v>
      </c>
    </row>
    <row r="640" spans="95:99">
      <c r="CQ640" t="s">
        <v>44</v>
      </c>
      <c r="CR640" t="s">
        <v>578</v>
      </c>
      <c r="CS640" t="s">
        <v>48</v>
      </c>
      <c r="CT640" t="s">
        <v>592</v>
      </c>
      <c r="CU640">
        <v>979</v>
      </c>
    </row>
    <row r="641" spans="95:99">
      <c r="CQ641" t="s">
        <v>44</v>
      </c>
      <c r="CR641" t="s">
        <v>578</v>
      </c>
      <c r="CS641" t="s">
        <v>48</v>
      </c>
      <c r="CT641" t="s">
        <v>593</v>
      </c>
      <c r="CU641">
        <v>903</v>
      </c>
    </row>
    <row r="642" spans="95:99">
      <c r="CQ642" t="s">
        <v>44</v>
      </c>
      <c r="CR642" t="s">
        <v>578</v>
      </c>
      <c r="CS642" t="s">
        <v>48</v>
      </c>
      <c r="CT642" t="s">
        <v>594</v>
      </c>
      <c r="CU642">
        <v>327</v>
      </c>
    </row>
    <row r="643" spans="95:99">
      <c r="CQ643" t="s">
        <v>44</v>
      </c>
      <c r="CR643" t="s">
        <v>578</v>
      </c>
      <c r="CS643" t="s">
        <v>48</v>
      </c>
      <c r="CT643" t="s">
        <v>580</v>
      </c>
      <c r="CU643">
        <v>467</v>
      </c>
    </row>
    <row r="644" spans="95:99">
      <c r="CQ644" t="s">
        <v>44</v>
      </c>
      <c r="CR644" t="s">
        <v>578</v>
      </c>
      <c r="CS644" t="s">
        <v>48</v>
      </c>
    </row>
    <row r="645" spans="95:99">
      <c r="CQ645" t="s">
        <v>44</v>
      </c>
      <c r="CR645" t="s">
        <v>578</v>
      </c>
      <c r="CS645" t="s">
        <v>48</v>
      </c>
      <c r="CT645" t="s">
        <v>569</v>
      </c>
      <c r="CU645">
        <v>51682</v>
      </c>
    </row>
    <row r="646" spans="95:99">
      <c r="CQ646" t="s">
        <v>44</v>
      </c>
      <c r="CR646" t="s">
        <v>578</v>
      </c>
      <c r="CS646" t="s">
        <v>48</v>
      </c>
      <c r="CT646" t="s">
        <v>588</v>
      </c>
      <c r="CU646">
        <v>228</v>
      </c>
    </row>
    <row r="647" spans="95:99">
      <c r="CQ647" t="s">
        <v>44</v>
      </c>
      <c r="CR647" t="s">
        <v>578</v>
      </c>
      <c r="CS647" t="s">
        <v>48</v>
      </c>
      <c r="CT647" t="s">
        <v>589</v>
      </c>
      <c r="CU647">
        <v>8894</v>
      </c>
    </row>
    <row r="648" spans="95:99">
      <c r="CQ648" t="s">
        <v>44</v>
      </c>
      <c r="CR648" t="s">
        <v>578</v>
      </c>
      <c r="CS648" t="s">
        <v>48</v>
      </c>
      <c r="CT648" t="s">
        <v>590</v>
      </c>
      <c r="CU648">
        <v>36277</v>
      </c>
    </row>
    <row r="649" spans="95:99">
      <c r="CQ649" t="s">
        <v>44</v>
      </c>
      <c r="CR649" t="s">
        <v>578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578</v>
      </c>
      <c r="CS650" t="s">
        <v>48</v>
      </c>
      <c r="CT650" t="s">
        <v>602</v>
      </c>
      <c r="CU650">
        <v>1542</v>
      </c>
    </row>
    <row r="651" spans="95:99">
      <c r="CQ651" t="s">
        <v>44</v>
      </c>
      <c r="CR651" t="s">
        <v>578</v>
      </c>
      <c r="CS651" t="s">
        <v>48</v>
      </c>
      <c r="CT651" t="s">
        <v>591</v>
      </c>
      <c r="CU651">
        <v>441</v>
      </c>
    </row>
    <row r="652" spans="95:99">
      <c r="CQ652" t="s">
        <v>44</v>
      </c>
      <c r="CR652" t="s">
        <v>578</v>
      </c>
      <c r="CS652" t="s">
        <v>48</v>
      </c>
      <c r="CT652" t="s">
        <v>592</v>
      </c>
      <c r="CU652">
        <v>499</v>
      </c>
    </row>
    <row r="653" spans="95:99">
      <c r="CQ653" t="s">
        <v>44</v>
      </c>
      <c r="CR653" t="s">
        <v>578</v>
      </c>
      <c r="CS653" t="s">
        <v>48</v>
      </c>
      <c r="CT653" t="s">
        <v>593</v>
      </c>
      <c r="CU653">
        <v>257</v>
      </c>
    </row>
    <row r="654" spans="95:99">
      <c r="CQ654" t="s">
        <v>44</v>
      </c>
      <c r="CR654" t="s">
        <v>578</v>
      </c>
      <c r="CS654" t="s">
        <v>48</v>
      </c>
      <c r="CT654" t="s">
        <v>594</v>
      </c>
      <c r="CU654">
        <v>119</v>
      </c>
    </row>
    <row r="655" spans="95:99">
      <c r="CQ655" t="s">
        <v>44</v>
      </c>
      <c r="CR655" t="s">
        <v>578</v>
      </c>
      <c r="CS655" t="s">
        <v>48</v>
      </c>
      <c r="CT655" t="s">
        <v>580</v>
      </c>
      <c r="CU655">
        <v>223</v>
      </c>
    </row>
    <row r="656" spans="95:99">
      <c r="CQ656" t="s">
        <v>44</v>
      </c>
      <c r="CR656" t="s">
        <v>578</v>
      </c>
      <c r="CS656" t="s">
        <v>302</v>
      </c>
    </row>
    <row r="657" spans="95:99">
      <c r="CQ657" t="s">
        <v>44</v>
      </c>
      <c r="CR657" t="s">
        <v>578</v>
      </c>
      <c r="CS657" t="s">
        <v>302</v>
      </c>
      <c r="CT657" t="s">
        <v>569</v>
      </c>
      <c r="CU657">
        <v>84521</v>
      </c>
    </row>
    <row r="658" spans="95:99">
      <c r="CQ658" t="s">
        <v>44</v>
      </c>
      <c r="CR658" t="s">
        <v>578</v>
      </c>
      <c r="CS658" t="s">
        <v>302</v>
      </c>
      <c r="CT658" t="s">
        <v>588</v>
      </c>
      <c r="CU658">
        <v>1015</v>
      </c>
    </row>
    <row r="659" spans="95:99">
      <c r="CQ659" t="s">
        <v>44</v>
      </c>
      <c r="CR659" t="s">
        <v>578</v>
      </c>
      <c r="CS659" t="s">
        <v>302</v>
      </c>
      <c r="CT659" t="s">
        <v>589</v>
      </c>
      <c r="CU659">
        <v>1604</v>
      </c>
    </row>
    <row r="660" spans="95:99">
      <c r="CQ660" t="s">
        <v>44</v>
      </c>
      <c r="CR660" t="s">
        <v>578</v>
      </c>
      <c r="CS660" t="s">
        <v>302</v>
      </c>
      <c r="CT660" t="s">
        <v>590</v>
      </c>
      <c r="CU660">
        <v>44313</v>
      </c>
    </row>
    <row r="661" spans="95:99">
      <c r="CQ661" t="s">
        <v>44</v>
      </c>
      <c r="CR661" t="s">
        <v>578</v>
      </c>
      <c r="CS661" t="s">
        <v>302</v>
      </c>
      <c r="CT661" t="s">
        <v>141</v>
      </c>
      <c r="CU661">
        <v>35537</v>
      </c>
    </row>
    <row r="662" spans="95:99">
      <c r="CQ662" t="s">
        <v>44</v>
      </c>
      <c r="CR662" t="s">
        <v>578</v>
      </c>
      <c r="CS662" t="s">
        <v>302</v>
      </c>
      <c r="CT662" t="s">
        <v>602</v>
      </c>
      <c r="CU662">
        <v>210</v>
      </c>
    </row>
    <row r="663" spans="95:99">
      <c r="CQ663" t="s">
        <v>44</v>
      </c>
      <c r="CR663" t="s">
        <v>578</v>
      </c>
      <c r="CS663" t="s">
        <v>302</v>
      </c>
      <c r="CT663" t="s">
        <v>591</v>
      </c>
      <c r="CU663">
        <v>65</v>
      </c>
    </row>
    <row r="664" spans="95:99">
      <c r="CQ664" t="s">
        <v>44</v>
      </c>
      <c r="CR664" t="s">
        <v>578</v>
      </c>
      <c r="CS664" t="s">
        <v>302</v>
      </c>
      <c r="CT664" t="s">
        <v>592</v>
      </c>
      <c r="CU664">
        <v>364</v>
      </c>
    </row>
    <row r="665" spans="95:99">
      <c r="CQ665" t="s">
        <v>44</v>
      </c>
      <c r="CR665" t="s">
        <v>578</v>
      </c>
      <c r="CS665" t="s">
        <v>302</v>
      </c>
      <c r="CT665" t="s">
        <v>593</v>
      </c>
      <c r="CU665">
        <v>147</v>
      </c>
    </row>
    <row r="666" spans="95:99">
      <c r="CQ666" t="s">
        <v>44</v>
      </c>
      <c r="CR666" t="s">
        <v>578</v>
      </c>
      <c r="CS666" t="s">
        <v>302</v>
      </c>
      <c r="CT666" t="s">
        <v>594</v>
      </c>
      <c r="CU666">
        <v>574</v>
      </c>
    </row>
    <row r="667" spans="95:99">
      <c r="CQ667" t="s">
        <v>44</v>
      </c>
      <c r="CR667" t="s">
        <v>578</v>
      </c>
      <c r="CS667" t="s">
        <v>302</v>
      </c>
      <c r="CT667" t="s">
        <v>580</v>
      </c>
      <c r="CU667">
        <v>692</v>
      </c>
    </row>
    <row r="668" spans="95:99">
      <c r="CQ668" t="s">
        <v>44</v>
      </c>
      <c r="CR668" t="s">
        <v>578</v>
      </c>
      <c r="CS668" t="s">
        <v>302</v>
      </c>
    </row>
    <row r="669" spans="95:99">
      <c r="CQ669" t="s">
        <v>44</v>
      </c>
      <c r="CR669" t="s">
        <v>578</v>
      </c>
      <c r="CS669" t="s">
        <v>302</v>
      </c>
      <c r="CT669" t="s">
        <v>569</v>
      </c>
      <c r="CU669">
        <v>2399</v>
      </c>
    </row>
    <row r="670" spans="95:99">
      <c r="CQ670" t="s">
        <v>44</v>
      </c>
      <c r="CR670" t="s">
        <v>578</v>
      </c>
      <c r="CS670" t="s">
        <v>302</v>
      </c>
      <c r="CT670" t="s">
        <v>588</v>
      </c>
      <c r="CU670">
        <v>53</v>
      </c>
    </row>
    <row r="671" spans="95:99">
      <c r="CQ671" t="s">
        <v>44</v>
      </c>
      <c r="CR671" t="s">
        <v>578</v>
      </c>
      <c r="CS671" t="s">
        <v>302</v>
      </c>
      <c r="CT671" t="s">
        <v>589</v>
      </c>
      <c r="CU671">
        <v>500</v>
      </c>
    </row>
    <row r="672" spans="95:99">
      <c r="CQ672" t="s">
        <v>44</v>
      </c>
      <c r="CR672" t="s">
        <v>578</v>
      </c>
      <c r="CS672" t="s">
        <v>302</v>
      </c>
      <c r="CT672" t="s">
        <v>590</v>
      </c>
      <c r="CU672">
        <v>756</v>
      </c>
    </row>
    <row r="673" spans="95:99">
      <c r="CQ673" t="s">
        <v>44</v>
      </c>
      <c r="CR673" t="s">
        <v>578</v>
      </c>
      <c r="CS673" t="s">
        <v>302</v>
      </c>
      <c r="CT673" t="s">
        <v>141</v>
      </c>
      <c r="CU673">
        <v>930</v>
      </c>
    </row>
    <row r="674" spans="95:99">
      <c r="CQ674" t="s">
        <v>44</v>
      </c>
      <c r="CR674" t="s">
        <v>578</v>
      </c>
      <c r="CS674" t="s">
        <v>302</v>
      </c>
      <c r="CT674" t="s">
        <v>602</v>
      </c>
      <c r="CU674">
        <v>45</v>
      </c>
    </row>
    <row r="675" spans="95:99">
      <c r="CQ675" t="s">
        <v>44</v>
      </c>
      <c r="CR675" t="s">
        <v>578</v>
      </c>
      <c r="CS675" t="s">
        <v>302</v>
      </c>
      <c r="CT675" t="s">
        <v>591</v>
      </c>
      <c r="CU675">
        <v>26</v>
      </c>
    </row>
    <row r="676" spans="95:99">
      <c r="CQ676" t="s">
        <v>44</v>
      </c>
      <c r="CR676" t="s">
        <v>578</v>
      </c>
      <c r="CS676" t="s">
        <v>302</v>
      </c>
      <c r="CT676" t="s">
        <v>592</v>
      </c>
      <c r="CU676">
        <v>25</v>
      </c>
    </row>
    <row r="677" spans="95:99">
      <c r="CQ677" t="s">
        <v>44</v>
      </c>
      <c r="CR677" t="s">
        <v>578</v>
      </c>
      <c r="CS677" t="s">
        <v>302</v>
      </c>
      <c r="CT677" t="s">
        <v>593</v>
      </c>
      <c r="CU677">
        <v>28</v>
      </c>
    </row>
    <row r="678" spans="95:99">
      <c r="CQ678" t="s">
        <v>44</v>
      </c>
      <c r="CR678" t="s">
        <v>578</v>
      </c>
      <c r="CS678" t="s">
        <v>302</v>
      </c>
      <c r="CT678" t="s">
        <v>594</v>
      </c>
      <c r="CU678">
        <v>20</v>
      </c>
    </row>
    <row r="679" spans="95:99">
      <c r="CQ679" t="s">
        <v>44</v>
      </c>
      <c r="CR679" t="s">
        <v>578</v>
      </c>
      <c r="CS679" t="s">
        <v>302</v>
      </c>
      <c r="CT679" t="s">
        <v>580</v>
      </c>
      <c r="CU679">
        <v>16</v>
      </c>
    </row>
    <row r="680" spans="95:99">
      <c r="CQ680" t="s">
        <v>44</v>
      </c>
      <c r="CR680" t="s">
        <v>578</v>
      </c>
      <c r="CS680" t="s">
        <v>580</v>
      </c>
    </row>
    <row r="681" spans="95:99">
      <c r="CQ681" t="s">
        <v>44</v>
      </c>
      <c r="CR681" t="s">
        <v>578</v>
      </c>
      <c r="CS681" t="s">
        <v>580</v>
      </c>
      <c r="CT681" t="s">
        <v>569</v>
      </c>
      <c r="CU681">
        <v>2069</v>
      </c>
    </row>
    <row r="682" spans="95:99">
      <c r="CQ682" t="s">
        <v>44</v>
      </c>
      <c r="CR682" t="s">
        <v>578</v>
      </c>
      <c r="CS682" t="s">
        <v>580</v>
      </c>
      <c r="CT682" t="s">
        <v>588</v>
      </c>
      <c r="CU682">
        <v>21</v>
      </c>
    </row>
    <row r="683" spans="95:99">
      <c r="CQ683" t="s">
        <v>44</v>
      </c>
      <c r="CR683" t="s">
        <v>578</v>
      </c>
      <c r="CS683" t="s">
        <v>580</v>
      </c>
      <c r="CT683" t="s">
        <v>589</v>
      </c>
      <c r="CU683">
        <v>684</v>
      </c>
    </row>
    <row r="684" spans="95:99">
      <c r="CQ684" t="s">
        <v>44</v>
      </c>
      <c r="CR684" t="s">
        <v>578</v>
      </c>
      <c r="CS684" t="s">
        <v>580</v>
      </c>
      <c r="CT684" t="s">
        <v>590</v>
      </c>
      <c r="CU684">
        <v>885</v>
      </c>
    </row>
    <row r="685" spans="95:99">
      <c r="CQ685" t="s">
        <v>44</v>
      </c>
      <c r="CR685" t="s">
        <v>578</v>
      </c>
      <c r="CS685" t="s">
        <v>580</v>
      </c>
      <c r="CT685" t="s">
        <v>141</v>
      </c>
      <c r="CU685">
        <v>165</v>
      </c>
    </row>
    <row r="686" spans="95:99">
      <c r="CQ686" t="s">
        <v>44</v>
      </c>
      <c r="CR686" t="s">
        <v>578</v>
      </c>
      <c r="CS686" t="s">
        <v>580</v>
      </c>
      <c r="CT686" t="s">
        <v>602</v>
      </c>
      <c r="CU686">
        <v>120</v>
      </c>
    </row>
    <row r="687" spans="95:99">
      <c r="CQ687" t="s">
        <v>44</v>
      </c>
      <c r="CR687" t="s">
        <v>578</v>
      </c>
      <c r="CS687" t="s">
        <v>580</v>
      </c>
      <c r="CT687" t="s">
        <v>591</v>
      </c>
      <c r="CU687">
        <v>80</v>
      </c>
    </row>
    <row r="688" spans="95:99">
      <c r="CQ688" t="s">
        <v>44</v>
      </c>
      <c r="CR688" t="s">
        <v>578</v>
      </c>
      <c r="CS688" t="s">
        <v>580</v>
      </c>
      <c r="CT688" t="s">
        <v>592</v>
      </c>
      <c r="CU688">
        <v>8</v>
      </c>
    </row>
    <row r="689" spans="95:99">
      <c r="CQ689" t="s">
        <v>44</v>
      </c>
      <c r="CR689" t="s">
        <v>578</v>
      </c>
      <c r="CS689" t="s">
        <v>580</v>
      </c>
      <c r="CT689" t="s">
        <v>593</v>
      </c>
      <c r="CU689">
        <v>25</v>
      </c>
    </row>
    <row r="690" spans="95:99">
      <c r="CQ690" t="s">
        <v>44</v>
      </c>
      <c r="CR690" t="s">
        <v>578</v>
      </c>
      <c r="CS690" t="s">
        <v>580</v>
      </c>
      <c r="CT690" t="s">
        <v>594</v>
      </c>
      <c r="CU690">
        <v>16</v>
      </c>
    </row>
    <row r="691" spans="95:99">
      <c r="CQ691" t="s">
        <v>44</v>
      </c>
      <c r="CR691" t="s">
        <v>578</v>
      </c>
      <c r="CS691" t="s">
        <v>580</v>
      </c>
      <c r="CT691" t="s">
        <v>580</v>
      </c>
      <c r="CU691">
        <v>65</v>
      </c>
    </row>
    <row r="692" spans="95:99">
      <c r="CQ692" t="s">
        <v>44</v>
      </c>
      <c r="CR692" t="s">
        <v>579</v>
      </c>
    </row>
    <row r="693" spans="95:99">
      <c r="CQ693" t="s">
        <v>44</v>
      </c>
      <c r="CR693" t="s">
        <v>579</v>
      </c>
      <c r="CS693" t="s">
        <v>569</v>
      </c>
    </row>
    <row r="694" spans="95:99">
      <c r="CQ694" t="s">
        <v>44</v>
      </c>
      <c r="CR694" t="s">
        <v>579</v>
      </c>
      <c r="CS694" t="s">
        <v>44</v>
      </c>
      <c r="CT694" t="s">
        <v>569</v>
      </c>
      <c r="CU694">
        <v>33436</v>
      </c>
    </row>
    <row r="695" spans="95:99">
      <c r="CQ695" t="s">
        <v>44</v>
      </c>
      <c r="CR695" t="s">
        <v>579</v>
      </c>
      <c r="CS695" t="s">
        <v>44</v>
      </c>
      <c r="CT695" t="s">
        <v>588</v>
      </c>
      <c r="CU695">
        <v>258</v>
      </c>
    </row>
    <row r="696" spans="95:99">
      <c r="CQ696" t="s">
        <v>44</v>
      </c>
      <c r="CR696" t="s">
        <v>579</v>
      </c>
      <c r="CS696" t="s">
        <v>44</v>
      </c>
      <c r="CT696" t="s">
        <v>589</v>
      </c>
      <c r="CU696">
        <v>11042</v>
      </c>
    </row>
    <row r="697" spans="95:99">
      <c r="CQ697" t="s">
        <v>44</v>
      </c>
      <c r="CR697" t="s">
        <v>579</v>
      </c>
      <c r="CS697" t="s">
        <v>44</v>
      </c>
      <c r="CT697" t="s">
        <v>590</v>
      </c>
      <c r="CU697">
        <v>11329</v>
      </c>
    </row>
    <row r="698" spans="95:99">
      <c r="CQ698" t="s">
        <v>44</v>
      </c>
      <c r="CR698" t="s">
        <v>579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579</v>
      </c>
      <c r="CS699" t="s">
        <v>44</v>
      </c>
      <c r="CT699" t="s">
        <v>602</v>
      </c>
      <c r="CU699">
        <v>659</v>
      </c>
    </row>
    <row r="700" spans="95:99">
      <c r="CQ700" t="s">
        <v>44</v>
      </c>
      <c r="CR700" t="s">
        <v>579</v>
      </c>
      <c r="CS700" t="s">
        <v>44</v>
      </c>
      <c r="CT700" t="s">
        <v>591</v>
      </c>
      <c r="CU700">
        <v>1431</v>
      </c>
    </row>
    <row r="701" spans="95:99">
      <c r="CQ701" t="s">
        <v>44</v>
      </c>
      <c r="CR701" t="s">
        <v>579</v>
      </c>
      <c r="CS701" t="s">
        <v>44</v>
      </c>
      <c r="CT701" t="s">
        <v>592</v>
      </c>
      <c r="CU701">
        <v>240</v>
      </c>
    </row>
    <row r="702" spans="95:99">
      <c r="CQ702" t="s">
        <v>44</v>
      </c>
      <c r="CR702" t="s">
        <v>579</v>
      </c>
      <c r="CS702" t="s">
        <v>44</v>
      </c>
      <c r="CT702" t="s">
        <v>593</v>
      </c>
      <c r="CU702">
        <v>1082</v>
      </c>
    </row>
    <row r="703" spans="95:99">
      <c r="CQ703" t="s">
        <v>44</v>
      </c>
      <c r="CR703" t="s">
        <v>579</v>
      </c>
      <c r="CS703" t="s">
        <v>44</v>
      </c>
      <c r="CT703" t="s">
        <v>594</v>
      </c>
      <c r="CU703">
        <v>1667</v>
      </c>
    </row>
    <row r="704" spans="95:99">
      <c r="CQ704" t="s">
        <v>44</v>
      </c>
      <c r="CR704" t="s">
        <v>579</v>
      </c>
      <c r="CS704" t="s">
        <v>44</v>
      </c>
      <c r="CT704" t="s">
        <v>580</v>
      </c>
      <c r="CU704">
        <v>320</v>
      </c>
    </row>
    <row r="705" spans="95:99">
      <c r="CQ705" t="s">
        <v>44</v>
      </c>
      <c r="CR705" t="s">
        <v>579</v>
      </c>
      <c r="CS705" t="s">
        <v>50</v>
      </c>
    </row>
    <row r="706" spans="95:99">
      <c r="CQ706" t="s">
        <v>44</v>
      </c>
      <c r="CR706" t="s">
        <v>579</v>
      </c>
      <c r="CS706" t="s">
        <v>50</v>
      </c>
      <c r="CT706" t="s">
        <v>569</v>
      </c>
      <c r="CU706">
        <v>18050</v>
      </c>
    </row>
    <row r="707" spans="95:99">
      <c r="CQ707" t="s">
        <v>44</v>
      </c>
      <c r="CR707" t="s">
        <v>579</v>
      </c>
      <c r="CS707" t="s">
        <v>50</v>
      </c>
      <c r="CT707" t="s">
        <v>588</v>
      </c>
      <c r="CU707">
        <v>149</v>
      </c>
    </row>
    <row r="708" spans="95:99">
      <c r="CQ708" t="s">
        <v>44</v>
      </c>
      <c r="CR708" t="s">
        <v>579</v>
      </c>
      <c r="CS708" t="s">
        <v>50</v>
      </c>
      <c r="CT708" t="s">
        <v>589</v>
      </c>
      <c r="CU708">
        <v>9159</v>
      </c>
    </row>
    <row r="709" spans="95:99">
      <c r="CQ709" t="s">
        <v>44</v>
      </c>
      <c r="CR709" t="s">
        <v>579</v>
      </c>
      <c r="CS709" t="s">
        <v>50</v>
      </c>
      <c r="CT709" t="s">
        <v>590</v>
      </c>
      <c r="CU709">
        <v>2065</v>
      </c>
    </row>
    <row r="710" spans="95:99">
      <c r="CQ710" t="s">
        <v>44</v>
      </c>
      <c r="CR710" t="s">
        <v>579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579</v>
      </c>
      <c r="CS711" t="s">
        <v>50</v>
      </c>
      <c r="CT711" t="s">
        <v>602</v>
      </c>
      <c r="CU711">
        <v>438</v>
      </c>
    </row>
    <row r="712" spans="95:99">
      <c r="CQ712" t="s">
        <v>44</v>
      </c>
      <c r="CR712" t="s">
        <v>579</v>
      </c>
      <c r="CS712" t="s">
        <v>50</v>
      </c>
      <c r="CT712" t="s">
        <v>591</v>
      </c>
      <c r="CU712">
        <v>1332</v>
      </c>
    </row>
    <row r="713" spans="95:99">
      <c r="CQ713" t="s">
        <v>44</v>
      </c>
      <c r="CR713" t="s">
        <v>579</v>
      </c>
      <c r="CS713" t="s">
        <v>50</v>
      </c>
      <c r="CT713" t="s">
        <v>592</v>
      </c>
      <c r="CU713">
        <v>151</v>
      </c>
    </row>
    <row r="714" spans="95:99">
      <c r="CQ714" t="s">
        <v>44</v>
      </c>
      <c r="CR714" t="s">
        <v>579</v>
      </c>
      <c r="CS714" t="s">
        <v>50</v>
      </c>
      <c r="CT714" t="s">
        <v>593</v>
      </c>
      <c r="CU714">
        <v>964</v>
      </c>
    </row>
    <row r="715" spans="95:99">
      <c r="CQ715" t="s">
        <v>44</v>
      </c>
      <c r="CR715" t="s">
        <v>579</v>
      </c>
      <c r="CS715" t="s">
        <v>50</v>
      </c>
      <c r="CT715" t="s">
        <v>594</v>
      </c>
      <c r="CU715">
        <v>1361</v>
      </c>
    </row>
    <row r="716" spans="95:99">
      <c r="CQ716" t="s">
        <v>44</v>
      </c>
      <c r="CR716" t="s">
        <v>579</v>
      </c>
      <c r="CS716" t="s">
        <v>50</v>
      </c>
      <c r="CT716" t="s">
        <v>580</v>
      </c>
      <c r="CU716">
        <v>133</v>
      </c>
    </row>
    <row r="717" spans="95:99">
      <c r="CQ717" t="s">
        <v>44</v>
      </c>
      <c r="CR717" t="s">
        <v>579</v>
      </c>
      <c r="CS717" t="s">
        <v>48</v>
      </c>
    </row>
    <row r="718" spans="95:99">
      <c r="CQ718" t="s">
        <v>44</v>
      </c>
      <c r="CR718" t="s">
        <v>579</v>
      </c>
      <c r="CS718" t="s">
        <v>48</v>
      </c>
      <c r="CT718" t="s">
        <v>569</v>
      </c>
      <c r="CU718">
        <v>5900</v>
      </c>
    </row>
    <row r="719" spans="95:99">
      <c r="CQ719" t="s">
        <v>44</v>
      </c>
      <c r="CR719" t="s">
        <v>579</v>
      </c>
      <c r="CS719" t="s">
        <v>48</v>
      </c>
      <c r="CT719" t="s">
        <v>588</v>
      </c>
      <c r="CU719">
        <v>20</v>
      </c>
    </row>
    <row r="720" spans="95:99">
      <c r="CQ720" t="s">
        <v>44</v>
      </c>
      <c r="CR720" t="s">
        <v>579</v>
      </c>
      <c r="CS720" t="s">
        <v>48</v>
      </c>
      <c r="CT720" t="s">
        <v>589</v>
      </c>
      <c r="CU720">
        <v>1202</v>
      </c>
    </row>
    <row r="721" spans="95:99">
      <c r="CQ721" t="s">
        <v>44</v>
      </c>
      <c r="CR721" t="s">
        <v>579</v>
      </c>
      <c r="CS721" t="s">
        <v>48</v>
      </c>
      <c r="CT721" t="s">
        <v>590</v>
      </c>
      <c r="CU721">
        <v>3582</v>
      </c>
    </row>
    <row r="722" spans="95:99">
      <c r="CQ722" t="s">
        <v>44</v>
      </c>
      <c r="CR722" t="s">
        <v>579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579</v>
      </c>
      <c r="CS723" t="s">
        <v>48</v>
      </c>
      <c r="CT723" t="s">
        <v>602</v>
      </c>
      <c r="CU723">
        <v>148</v>
      </c>
    </row>
    <row r="724" spans="95:99">
      <c r="CQ724" t="s">
        <v>44</v>
      </c>
      <c r="CR724" t="s">
        <v>579</v>
      </c>
      <c r="CS724" t="s">
        <v>48</v>
      </c>
      <c r="CT724" t="s">
        <v>591</v>
      </c>
      <c r="CU724">
        <v>63</v>
      </c>
    </row>
    <row r="725" spans="95:99">
      <c r="CQ725" t="s">
        <v>44</v>
      </c>
      <c r="CR725" t="s">
        <v>579</v>
      </c>
      <c r="CS725" t="s">
        <v>48</v>
      </c>
      <c r="CT725" t="s">
        <v>592</v>
      </c>
      <c r="CU725">
        <v>28</v>
      </c>
    </row>
    <row r="726" spans="95:99">
      <c r="CQ726" t="s">
        <v>44</v>
      </c>
      <c r="CR726" t="s">
        <v>579</v>
      </c>
      <c r="CS726" t="s">
        <v>48</v>
      </c>
      <c r="CT726" t="s">
        <v>593</v>
      </c>
      <c r="CU726">
        <v>44</v>
      </c>
    </row>
    <row r="727" spans="95:99">
      <c r="CQ727" t="s">
        <v>44</v>
      </c>
      <c r="CR727" t="s">
        <v>579</v>
      </c>
      <c r="CS727" t="s">
        <v>48</v>
      </c>
      <c r="CT727" t="s">
        <v>594</v>
      </c>
      <c r="CU727">
        <v>134</v>
      </c>
    </row>
    <row r="728" spans="95:99">
      <c r="CQ728" t="s">
        <v>44</v>
      </c>
      <c r="CR728" t="s">
        <v>579</v>
      </c>
      <c r="CS728" t="s">
        <v>48</v>
      </c>
      <c r="CT728" t="s">
        <v>580</v>
      </c>
      <c r="CU728">
        <v>46</v>
      </c>
    </row>
    <row r="729" spans="95:99">
      <c r="CQ729" t="s">
        <v>44</v>
      </c>
      <c r="CR729" t="s">
        <v>579</v>
      </c>
      <c r="CS729" t="s">
        <v>48</v>
      </c>
    </row>
    <row r="730" spans="95:99">
      <c r="CQ730" t="s">
        <v>44</v>
      </c>
      <c r="CR730" t="s">
        <v>579</v>
      </c>
      <c r="CS730" t="s">
        <v>48</v>
      </c>
      <c r="CT730" t="s">
        <v>569</v>
      </c>
      <c r="CU730">
        <v>3127</v>
      </c>
    </row>
    <row r="731" spans="95:99">
      <c r="CQ731" t="s">
        <v>44</v>
      </c>
      <c r="CR731" t="s">
        <v>579</v>
      </c>
      <c r="CS731" t="s">
        <v>48</v>
      </c>
      <c r="CT731" t="s">
        <v>588</v>
      </c>
      <c r="CU731">
        <v>13</v>
      </c>
    </row>
    <row r="732" spans="95:99">
      <c r="CQ732" t="s">
        <v>44</v>
      </c>
      <c r="CR732" t="s">
        <v>579</v>
      </c>
      <c r="CS732" t="s">
        <v>48</v>
      </c>
      <c r="CT732" t="s">
        <v>589</v>
      </c>
      <c r="CU732">
        <v>363</v>
      </c>
    </row>
    <row r="733" spans="95:99">
      <c r="CQ733" t="s">
        <v>44</v>
      </c>
      <c r="CR733" t="s">
        <v>579</v>
      </c>
      <c r="CS733" t="s">
        <v>48</v>
      </c>
      <c r="CT733" t="s">
        <v>590</v>
      </c>
      <c r="CU733">
        <v>2280</v>
      </c>
    </row>
    <row r="734" spans="95:99">
      <c r="CQ734" t="s">
        <v>44</v>
      </c>
      <c r="CR734" t="s">
        <v>579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579</v>
      </c>
      <c r="CS735" t="s">
        <v>48</v>
      </c>
      <c r="CT735" t="s">
        <v>602</v>
      </c>
      <c r="CU735">
        <v>50</v>
      </c>
    </row>
    <row r="736" spans="95:99">
      <c r="CQ736" t="s">
        <v>44</v>
      </c>
      <c r="CR736" t="s">
        <v>579</v>
      </c>
      <c r="CS736" t="s">
        <v>48</v>
      </c>
      <c r="CT736" t="s">
        <v>591</v>
      </c>
      <c r="CU736">
        <v>12</v>
      </c>
    </row>
    <row r="737" spans="95:99">
      <c r="CQ737" t="s">
        <v>44</v>
      </c>
      <c r="CR737" t="s">
        <v>579</v>
      </c>
      <c r="CS737" t="s">
        <v>48</v>
      </c>
      <c r="CT737" t="s">
        <v>592</v>
      </c>
      <c r="CU737">
        <v>25</v>
      </c>
    </row>
    <row r="738" spans="95:99">
      <c r="CQ738" t="s">
        <v>44</v>
      </c>
      <c r="CR738" t="s">
        <v>579</v>
      </c>
      <c r="CS738" t="s">
        <v>48</v>
      </c>
      <c r="CT738" t="s">
        <v>593</v>
      </c>
      <c r="CU738">
        <v>36</v>
      </c>
    </row>
    <row r="739" spans="95:99">
      <c r="CQ739" t="s">
        <v>44</v>
      </c>
      <c r="CR739" t="s">
        <v>579</v>
      </c>
      <c r="CS739" t="s">
        <v>48</v>
      </c>
      <c r="CT739" t="s">
        <v>594</v>
      </c>
      <c r="CU739">
        <v>51</v>
      </c>
    </row>
    <row r="740" spans="95:99">
      <c r="CQ740" t="s">
        <v>44</v>
      </c>
      <c r="CR740" t="s">
        <v>579</v>
      </c>
      <c r="CS740" t="s">
        <v>48</v>
      </c>
      <c r="CT740" t="s">
        <v>580</v>
      </c>
      <c r="CU740">
        <v>23</v>
      </c>
    </row>
    <row r="741" spans="95:99">
      <c r="CQ741" t="s">
        <v>44</v>
      </c>
      <c r="CR741" t="s">
        <v>579</v>
      </c>
      <c r="CS741" t="s">
        <v>302</v>
      </c>
    </row>
    <row r="742" spans="95:99">
      <c r="CQ742" t="s">
        <v>44</v>
      </c>
      <c r="CR742" t="s">
        <v>579</v>
      </c>
      <c r="CS742" t="s">
        <v>302</v>
      </c>
      <c r="CT742" t="s">
        <v>569</v>
      </c>
      <c r="CU742">
        <v>5717</v>
      </c>
    </row>
    <row r="743" spans="95:99">
      <c r="CQ743" t="s">
        <v>44</v>
      </c>
      <c r="CR743" t="s">
        <v>579</v>
      </c>
      <c r="CS743" t="s">
        <v>302</v>
      </c>
      <c r="CT743" t="s">
        <v>588</v>
      </c>
      <c r="CU743">
        <v>58</v>
      </c>
    </row>
    <row r="744" spans="95:99">
      <c r="CQ744" t="s">
        <v>44</v>
      </c>
      <c r="CR744" t="s">
        <v>579</v>
      </c>
      <c r="CS744" t="s">
        <v>302</v>
      </c>
      <c r="CT744" t="s">
        <v>589</v>
      </c>
      <c r="CU744">
        <v>171</v>
      </c>
    </row>
    <row r="745" spans="95:99">
      <c r="CQ745" t="s">
        <v>44</v>
      </c>
      <c r="CR745" t="s">
        <v>579</v>
      </c>
      <c r="CS745" t="s">
        <v>302</v>
      </c>
      <c r="CT745" t="s">
        <v>590</v>
      </c>
      <c r="CU745">
        <v>3201</v>
      </c>
    </row>
    <row r="746" spans="95:99">
      <c r="CQ746" t="s">
        <v>44</v>
      </c>
      <c r="CR746" t="s">
        <v>579</v>
      </c>
      <c r="CS746" t="s">
        <v>302</v>
      </c>
      <c r="CT746" t="s">
        <v>141</v>
      </c>
      <c r="CU746">
        <v>2005</v>
      </c>
    </row>
    <row r="747" spans="95:99">
      <c r="CQ747" t="s">
        <v>44</v>
      </c>
      <c r="CR747" t="s">
        <v>579</v>
      </c>
      <c r="CS747" t="s">
        <v>302</v>
      </c>
      <c r="CT747" t="s">
        <v>602</v>
      </c>
      <c r="CU747">
        <v>11</v>
      </c>
    </row>
    <row r="748" spans="95:99">
      <c r="CQ748" t="s">
        <v>44</v>
      </c>
      <c r="CR748" t="s">
        <v>579</v>
      </c>
      <c r="CS748" t="s">
        <v>302</v>
      </c>
      <c r="CT748" t="s">
        <v>591</v>
      </c>
      <c r="CU748">
        <v>9</v>
      </c>
    </row>
    <row r="749" spans="95:99">
      <c r="CQ749" t="s">
        <v>44</v>
      </c>
      <c r="CR749" t="s">
        <v>579</v>
      </c>
      <c r="CS749" t="s">
        <v>302</v>
      </c>
      <c r="CT749" t="s">
        <v>592</v>
      </c>
      <c r="CU749">
        <v>33</v>
      </c>
    </row>
    <row r="750" spans="95:99">
      <c r="CQ750" t="s">
        <v>44</v>
      </c>
      <c r="CR750" t="s">
        <v>579</v>
      </c>
      <c r="CS750" t="s">
        <v>302</v>
      </c>
      <c r="CT750" t="s">
        <v>593</v>
      </c>
      <c r="CU750">
        <v>26</v>
      </c>
    </row>
    <row r="751" spans="95:99">
      <c r="CQ751" t="s">
        <v>44</v>
      </c>
      <c r="CR751" t="s">
        <v>579</v>
      </c>
      <c r="CS751" t="s">
        <v>302</v>
      </c>
      <c r="CT751" t="s">
        <v>594</v>
      </c>
      <c r="CU751">
        <v>110</v>
      </c>
    </row>
    <row r="752" spans="95:99">
      <c r="CQ752" t="s">
        <v>44</v>
      </c>
      <c r="CR752" t="s">
        <v>579</v>
      </c>
      <c r="CS752" t="s">
        <v>302</v>
      </c>
      <c r="CT752" t="s">
        <v>580</v>
      </c>
      <c r="CU752">
        <v>93</v>
      </c>
    </row>
    <row r="753" spans="95:99">
      <c r="CQ753" t="s">
        <v>44</v>
      </c>
      <c r="CR753" t="s">
        <v>579</v>
      </c>
      <c r="CS753" t="s">
        <v>302</v>
      </c>
    </row>
    <row r="754" spans="95:99">
      <c r="CQ754" t="s">
        <v>44</v>
      </c>
      <c r="CR754" t="s">
        <v>579</v>
      </c>
      <c r="CS754" t="s">
        <v>302</v>
      </c>
      <c r="CT754" t="s">
        <v>569</v>
      </c>
      <c r="CU754">
        <v>407</v>
      </c>
    </row>
    <row r="755" spans="95:99">
      <c r="CQ755" t="s">
        <v>44</v>
      </c>
      <c r="CR755" t="s">
        <v>579</v>
      </c>
      <c r="CS755" t="s">
        <v>302</v>
      </c>
      <c r="CT755" t="s">
        <v>588</v>
      </c>
      <c r="CU755">
        <v>15</v>
      </c>
    </row>
    <row r="756" spans="95:99">
      <c r="CQ756" t="s">
        <v>44</v>
      </c>
      <c r="CR756" t="s">
        <v>579</v>
      </c>
      <c r="CS756" t="s">
        <v>302</v>
      </c>
      <c r="CT756" t="s">
        <v>589</v>
      </c>
      <c r="CU756">
        <v>86</v>
      </c>
    </row>
    <row r="757" spans="95:99">
      <c r="CQ757" t="s">
        <v>44</v>
      </c>
      <c r="CR757" t="s">
        <v>579</v>
      </c>
      <c r="CS757" t="s">
        <v>302</v>
      </c>
      <c r="CT757" t="s">
        <v>590</v>
      </c>
      <c r="CU757">
        <v>109</v>
      </c>
    </row>
    <row r="758" spans="95:99">
      <c r="CQ758" t="s">
        <v>44</v>
      </c>
      <c r="CR758" t="s">
        <v>579</v>
      </c>
      <c r="CS758" t="s">
        <v>302</v>
      </c>
      <c r="CT758" t="s">
        <v>141</v>
      </c>
      <c r="CU758">
        <v>162</v>
      </c>
    </row>
    <row r="759" spans="95:99">
      <c r="CQ759" t="s">
        <v>44</v>
      </c>
      <c r="CR759" t="s">
        <v>579</v>
      </c>
      <c r="CS759" t="s">
        <v>302</v>
      </c>
      <c r="CT759" t="s">
        <v>602</v>
      </c>
      <c r="CU759">
        <v>8</v>
      </c>
    </row>
    <row r="760" spans="95:99">
      <c r="CQ760" t="s">
        <v>44</v>
      </c>
      <c r="CR760" t="s">
        <v>579</v>
      </c>
      <c r="CS760" t="s">
        <v>302</v>
      </c>
      <c r="CT760" t="s">
        <v>591</v>
      </c>
      <c r="CU760">
        <v>8</v>
      </c>
    </row>
    <row r="761" spans="95:99">
      <c r="CQ761" t="s">
        <v>44</v>
      </c>
      <c r="CR761" t="s">
        <v>579</v>
      </c>
      <c r="CS761" t="s">
        <v>302</v>
      </c>
      <c r="CT761" t="s">
        <v>592</v>
      </c>
      <c r="CU761">
        <v>3</v>
      </c>
    </row>
    <row r="762" spans="95:99">
      <c r="CQ762" t="s">
        <v>44</v>
      </c>
      <c r="CR762" t="s">
        <v>579</v>
      </c>
      <c r="CS762" t="s">
        <v>302</v>
      </c>
      <c r="CT762" t="s">
        <v>593</v>
      </c>
      <c r="CU762">
        <v>7</v>
      </c>
    </row>
    <row r="763" spans="95:99">
      <c r="CQ763" t="s">
        <v>44</v>
      </c>
      <c r="CR763" t="s">
        <v>579</v>
      </c>
      <c r="CS763" t="s">
        <v>302</v>
      </c>
      <c r="CT763" t="s">
        <v>594</v>
      </c>
      <c r="CU763">
        <v>7</v>
      </c>
    </row>
    <row r="764" spans="95:99">
      <c r="CQ764" t="s">
        <v>44</v>
      </c>
      <c r="CR764" t="s">
        <v>579</v>
      </c>
      <c r="CS764" t="s">
        <v>302</v>
      </c>
      <c r="CT764" t="s">
        <v>580</v>
      </c>
      <c r="CU764">
        <v>2</v>
      </c>
    </row>
    <row r="765" spans="95:99">
      <c r="CQ765" t="s">
        <v>44</v>
      </c>
      <c r="CR765" t="s">
        <v>579</v>
      </c>
      <c r="CS765" t="s">
        <v>580</v>
      </c>
    </row>
    <row r="766" spans="95:99">
      <c r="CQ766" t="s">
        <v>44</v>
      </c>
      <c r="CR766" t="s">
        <v>579</v>
      </c>
      <c r="CS766" t="s">
        <v>580</v>
      </c>
      <c r="CT766" t="s">
        <v>569</v>
      </c>
      <c r="CU766">
        <v>235</v>
      </c>
    </row>
    <row r="767" spans="95:99">
      <c r="CQ767" t="s">
        <v>44</v>
      </c>
      <c r="CR767" t="s">
        <v>579</v>
      </c>
      <c r="CS767" t="s">
        <v>580</v>
      </c>
      <c r="CT767" t="s">
        <v>588</v>
      </c>
      <c r="CU767">
        <v>3</v>
      </c>
    </row>
    <row r="768" spans="95:99">
      <c r="CQ768" t="s">
        <v>44</v>
      </c>
      <c r="CR768" t="s">
        <v>579</v>
      </c>
      <c r="CS768" t="s">
        <v>580</v>
      </c>
      <c r="CT768" t="s">
        <v>589</v>
      </c>
      <c r="CU768">
        <v>61</v>
      </c>
    </row>
    <row r="769" spans="95:99">
      <c r="CQ769" t="s">
        <v>44</v>
      </c>
      <c r="CR769" t="s">
        <v>579</v>
      </c>
      <c r="CS769" t="s">
        <v>580</v>
      </c>
      <c r="CT769" t="s">
        <v>590</v>
      </c>
      <c r="CU769">
        <v>92</v>
      </c>
    </row>
    <row r="770" spans="95:99">
      <c r="CQ770" t="s">
        <v>44</v>
      </c>
      <c r="CR770" t="s">
        <v>579</v>
      </c>
      <c r="CS770" t="s">
        <v>580</v>
      </c>
      <c r="CT770" t="s">
        <v>141</v>
      </c>
      <c r="CU770">
        <v>36</v>
      </c>
    </row>
    <row r="771" spans="95:99">
      <c r="CQ771" t="s">
        <v>44</v>
      </c>
      <c r="CR771" t="s">
        <v>579</v>
      </c>
      <c r="CS771" t="s">
        <v>580</v>
      </c>
      <c r="CT771" t="s">
        <v>602</v>
      </c>
      <c r="CU771">
        <v>4</v>
      </c>
    </row>
    <row r="772" spans="95:99">
      <c r="CQ772" t="s">
        <v>44</v>
      </c>
      <c r="CR772" t="s">
        <v>579</v>
      </c>
      <c r="CS772" t="s">
        <v>580</v>
      </c>
      <c r="CT772" t="s">
        <v>591</v>
      </c>
      <c r="CU772">
        <v>7</v>
      </c>
    </row>
    <row r="773" spans="95:99">
      <c r="CQ773" t="s">
        <v>44</v>
      </c>
      <c r="CR773" t="s">
        <v>579</v>
      </c>
      <c r="CS773" t="s">
        <v>580</v>
      </c>
      <c r="CT773" t="s">
        <v>592</v>
      </c>
      <c r="CU773">
        <v>0</v>
      </c>
    </row>
    <row r="774" spans="95:99">
      <c r="CQ774" t="s">
        <v>44</v>
      </c>
      <c r="CR774" t="s">
        <v>579</v>
      </c>
      <c r="CS774" t="s">
        <v>580</v>
      </c>
      <c r="CT774" t="s">
        <v>593</v>
      </c>
      <c r="CU774">
        <v>5</v>
      </c>
    </row>
    <row r="775" spans="95:99">
      <c r="CQ775" t="s">
        <v>44</v>
      </c>
      <c r="CR775" t="s">
        <v>579</v>
      </c>
      <c r="CS775" t="s">
        <v>580</v>
      </c>
      <c r="CT775" t="s">
        <v>594</v>
      </c>
      <c r="CU775">
        <v>4</v>
      </c>
    </row>
    <row r="776" spans="95:99">
      <c r="CQ776" t="s">
        <v>44</v>
      </c>
      <c r="CR776" t="s">
        <v>579</v>
      </c>
      <c r="CS776" t="s">
        <v>580</v>
      </c>
      <c r="CT776" t="s">
        <v>580</v>
      </c>
      <c r="CU776">
        <v>23</v>
      </c>
    </row>
    <row r="777" spans="95:99">
      <c r="CQ777" t="s">
        <v>44</v>
      </c>
      <c r="CR777" t="s">
        <v>614</v>
      </c>
    </row>
    <row r="778" spans="95:99">
      <c r="CQ778" t="s">
        <v>44</v>
      </c>
      <c r="CR778" t="s">
        <v>614</v>
      </c>
      <c r="CS778" t="s">
        <v>569</v>
      </c>
    </row>
    <row r="779" spans="95:99">
      <c r="CQ779" t="s">
        <v>44</v>
      </c>
      <c r="CR779" t="s">
        <v>614</v>
      </c>
      <c r="CS779" t="s">
        <v>44</v>
      </c>
      <c r="CT779" t="s">
        <v>569</v>
      </c>
      <c r="CU779">
        <v>114122</v>
      </c>
    </row>
    <row r="780" spans="95:99">
      <c r="CQ780" t="s">
        <v>44</v>
      </c>
      <c r="CR780" t="s">
        <v>614</v>
      </c>
      <c r="CS780" t="s">
        <v>44</v>
      </c>
      <c r="CT780" t="s">
        <v>588</v>
      </c>
      <c r="CU780">
        <v>1836</v>
      </c>
    </row>
    <row r="781" spans="95:99">
      <c r="CQ781" t="s">
        <v>44</v>
      </c>
      <c r="CR781" t="s">
        <v>614</v>
      </c>
      <c r="CS781" t="s">
        <v>44</v>
      </c>
      <c r="CT781" t="s">
        <v>589</v>
      </c>
      <c r="CU781">
        <v>22615</v>
      </c>
    </row>
    <row r="782" spans="95:99">
      <c r="CQ782" t="s">
        <v>44</v>
      </c>
      <c r="CR782" t="s">
        <v>614</v>
      </c>
      <c r="CS782" t="s">
        <v>44</v>
      </c>
      <c r="CT782" t="s">
        <v>590</v>
      </c>
      <c r="CU782">
        <v>29382</v>
      </c>
    </row>
    <row r="783" spans="95:99">
      <c r="CQ783" t="s">
        <v>44</v>
      </c>
      <c r="CR783" t="s">
        <v>614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614</v>
      </c>
      <c r="CS784" t="s">
        <v>44</v>
      </c>
      <c r="CT784" t="s">
        <v>602</v>
      </c>
      <c r="CU784">
        <v>3727</v>
      </c>
    </row>
    <row r="785" spans="95:99">
      <c r="CQ785" t="s">
        <v>44</v>
      </c>
      <c r="CR785" t="s">
        <v>614</v>
      </c>
      <c r="CS785" t="s">
        <v>44</v>
      </c>
      <c r="CT785" t="s">
        <v>591</v>
      </c>
      <c r="CU785">
        <v>1846</v>
      </c>
    </row>
    <row r="786" spans="95:99">
      <c r="CQ786" t="s">
        <v>44</v>
      </c>
      <c r="CR786" t="s">
        <v>614</v>
      </c>
      <c r="CS786" t="s">
        <v>44</v>
      </c>
      <c r="CT786" t="s">
        <v>592</v>
      </c>
      <c r="CU786">
        <v>345</v>
      </c>
    </row>
    <row r="787" spans="95:99">
      <c r="CQ787" t="s">
        <v>44</v>
      </c>
      <c r="CR787" t="s">
        <v>614</v>
      </c>
      <c r="CS787" t="s">
        <v>44</v>
      </c>
      <c r="CT787" t="s">
        <v>593</v>
      </c>
      <c r="CU787">
        <v>790</v>
      </c>
    </row>
    <row r="788" spans="95:99">
      <c r="CQ788" t="s">
        <v>44</v>
      </c>
      <c r="CR788" t="s">
        <v>614</v>
      </c>
      <c r="CS788" t="s">
        <v>44</v>
      </c>
      <c r="CT788" t="s">
        <v>594</v>
      </c>
      <c r="CU788">
        <v>447</v>
      </c>
    </row>
    <row r="789" spans="95:99">
      <c r="CQ789" t="s">
        <v>44</v>
      </c>
      <c r="CR789" t="s">
        <v>614</v>
      </c>
      <c r="CS789" t="s">
        <v>44</v>
      </c>
      <c r="CT789" t="s">
        <v>580</v>
      </c>
      <c r="CU789">
        <v>33339</v>
      </c>
    </row>
    <row r="790" spans="95:99">
      <c r="CQ790" t="s">
        <v>44</v>
      </c>
      <c r="CR790" t="s">
        <v>614</v>
      </c>
      <c r="CS790" t="s">
        <v>50</v>
      </c>
    </row>
    <row r="791" spans="95:99">
      <c r="CQ791" t="s">
        <v>44</v>
      </c>
      <c r="CR791" t="s">
        <v>614</v>
      </c>
      <c r="CS791" t="s">
        <v>50</v>
      </c>
      <c r="CT791" t="s">
        <v>569</v>
      </c>
      <c r="CU791">
        <v>20596</v>
      </c>
    </row>
    <row r="792" spans="95:99">
      <c r="CQ792" t="s">
        <v>44</v>
      </c>
      <c r="CR792" t="s">
        <v>614</v>
      </c>
      <c r="CS792" t="s">
        <v>50</v>
      </c>
      <c r="CT792" t="s">
        <v>588</v>
      </c>
      <c r="CU792">
        <v>240</v>
      </c>
    </row>
    <row r="793" spans="95:99">
      <c r="CQ793" t="s">
        <v>44</v>
      </c>
      <c r="CR793" t="s">
        <v>614</v>
      </c>
      <c r="CS793" t="s">
        <v>50</v>
      </c>
      <c r="CT793" t="s">
        <v>589</v>
      </c>
      <c r="CU793">
        <v>9133</v>
      </c>
    </row>
    <row r="794" spans="95:99">
      <c r="CQ794" t="s">
        <v>44</v>
      </c>
      <c r="CR794" t="s">
        <v>614</v>
      </c>
      <c r="CS794" t="s">
        <v>50</v>
      </c>
      <c r="CT794" t="s">
        <v>590</v>
      </c>
      <c r="CU794">
        <v>3188</v>
      </c>
    </row>
    <row r="795" spans="95:99">
      <c r="CQ795" t="s">
        <v>44</v>
      </c>
      <c r="CR795" t="s">
        <v>614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614</v>
      </c>
      <c r="CS796" t="s">
        <v>50</v>
      </c>
      <c r="CT796" t="s">
        <v>602</v>
      </c>
      <c r="CU796">
        <v>972</v>
      </c>
    </row>
    <row r="797" spans="95:99">
      <c r="CQ797" t="s">
        <v>44</v>
      </c>
      <c r="CR797" t="s">
        <v>614</v>
      </c>
      <c r="CS797" t="s">
        <v>50</v>
      </c>
      <c r="CT797" t="s">
        <v>591</v>
      </c>
      <c r="CU797">
        <v>990</v>
      </c>
    </row>
    <row r="798" spans="95:99">
      <c r="CQ798" t="s">
        <v>44</v>
      </c>
      <c r="CR798" t="s">
        <v>614</v>
      </c>
      <c r="CS798" t="s">
        <v>50</v>
      </c>
      <c r="CT798" t="s">
        <v>592</v>
      </c>
      <c r="CU798">
        <v>97</v>
      </c>
    </row>
    <row r="799" spans="95:99">
      <c r="CQ799" t="s">
        <v>44</v>
      </c>
      <c r="CR799" t="s">
        <v>614</v>
      </c>
      <c r="CS799" t="s">
        <v>50</v>
      </c>
      <c r="CT799" t="s">
        <v>593</v>
      </c>
      <c r="CU799">
        <v>424</v>
      </c>
    </row>
    <row r="800" spans="95:99">
      <c r="CQ800" t="s">
        <v>44</v>
      </c>
      <c r="CR800" t="s">
        <v>614</v>
      </c>
      <c r="CS800" t="s">
        <v>50</v>
      </c>
      <c r="CT800" t="s">
        <v>594</v>
      </c>
      <c r="CU800">
        <v>107</v>
      </c>
    </row>
    <row r="801" spans="95:99">
      <c r="CQ801" t="s">
        <v>44</v>
      </c>
      <c r="CR801" t="s">
        <v>614</v>
      </c>
      <c r="CS801" t="s">
        <v>50</v>
      </c>
      <c r="CT801" t="s">
        <v>580</v>
      </c>
      <c r="CU801">
        <v>4418</v>
      </c>
    </row>
    <row r="802" spans="95:99">
      <c r="CQ802" t="s">
        <v>44</v>
      </c>
      <c r="CR802" t="s">
        <v>614</v>
      </c>
      <c r="CS802" t="s">
        <v>48</v>
      </c>
    </row>
    <row r="803" spans="95:99">
      <c r="CQ803" t="s">
        <v>44</v>
      </c>
      <c r="CR803" t="s">
        <v>614</v>
      </c>
      <c r="CS803" t="s">
        <v>48</v>
      </c>
      <c r="CT803" t="s">
        <v>569</v>
      </c>
      <c r="CU803">
        <v>26052</v>
      </c>
    </row>
    <row r="804" spans="95:99">
      <c r="CQ804" t="s">
        <v>44</v>
      </c>
      <c r="CR804" t="s">
        <v>614</v>
      </c>
      <c r="CS804" t="s">
        <v>48</v>
      </c>
      <c r="CT804" t="s">
        <v>588</v>
      </c>
      <c r="CU804">
        <v>224</v>
      </c>
    </row>
    <row r="805" spans="95:99">
      <c r="CQ805" t="s">
        <v>44</v>
      </c>
      <c r="CR805" t="s">
        <v>614</v>
      </c>
      <c r="CS805" t="s">
        <v>48</v>
      </c>
      <c r="CT805" t="s">
        <v>589</v>
      </c>
      <c r="CU805">
        <v>7790</v>
      </c>
    </row>
    <row r="806" spans="95:99">
      <c r="CQ806" t="s">
        <v>44</v>
      </c>
      <c r="CR806" t="s">
        <v>614</v>
      </c>
      <c r="CS806" t="s">
        <v>48</v>
      </c>
      <c r="CT806" t="s">
        <v>590</v>
      </c>
      <c r="CU806">
        <v>9970</v>
      </c>
    </row>
    <row r="807" spans="95:99">
      <c r="CQ807" t="s">
        <v>44</v>
      </c>
      <c r="CR807" t="s">
        <v>614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614</v>
      </c>
      <c r="CS808" t="s">
        <v>48</v>
      </c>
      <c r="CT808" t="s">
        <v>602</v>
      </c>
      <c r="CU808">
        <v>1232</v>
      </c>
    </row>
    <row r="809" spans="95:99">
      <c r="CQ809" t="s">
        <v>44</v>
      </c>
      <c r="CR809" t="s">
        <v>614</v>
      </c>
      <c r="CS809" t="s">
        <v>48</v>
      </c>
      <c r="CT809" t="s">
        <v>591</v>
      </c>
      <c r="CU809">
        <v>400</v>
      </c>
    </row>
    <row r="810" spans="95:99">
      <c r="CQ810" t="s">
        <v>44</v>
      </c>
      <c r="CR810" t="s">
        <v>614</v>
      </c>
      <c r="CS810" t="s">
        <v>48</v>
      </c>
      <c r="CT810" t="s">
        <v>592</v>
      </c>
      <c r="CU810">
        <v>97</v>
      </c>
    </row>
    <row r="811" spans="95:99">
      <c r="CQ811" t="s">
        <v>44</v>
      </c>
      <c r="CR811" t="s">
        <v>614</v>
      </c>
      <c r="CS811" t="s">
        <v>48</v>
      </c>
      <c r="CT811" t="s">
        <v>593</v>
      </c>
      <c r="CU811">
        <v>144</v>
      </c>
    </row>
    <row r="812" spans="95:99">
      <c r="CQ812" t="s">
        <v>44</v>
      </c>
      <c r="CR812" t="s">
        <v>614</v>
      </c>
      <c r="CS812" t="s">
        <v>48</v>
      </c>
      <c r="CT812" t="s">
        <v>594</v>
      </c>
      <c r="CU812">
        <v>91</v>
      </c>
    </row>
    <row r="813" spans="95:99">
      <c r="CQ813" t="s">
        <v>44</v>
      </c>
      <c r="CR813" t="s">
        <v>614</v>
      </c>
      <c r="CS813" t="s">
        <v>48</v>
      </c>
      <c r="CT813" t="s">
        <v>580</v>
      </c>
      <c r="CU813">
        <v>4442</v>
      </c>
    </row>
    <row r="814" spans="95:99">
      <c r="CQ814" t="s">
        <v>44</v>
      </c>
      <c r="CR814" t="s">
        <v>614</v>
      </c>
      <c r="CS814" t="s">
        <v>48</v>
      </c>
    </row>
    <row r="815" spans="95:99">
      <c r="CQ815" t="s">
        <v>44</v>
      </c>
      <c r="CR815" t="s">
        <v>614</v>
      </c>
      <c r="CS815" t="s">
        <v>48</v>
      </c>
      <c r="CT815" t="s">
        <v>569</v>
      </c>
      <c r="CU815">
        <v>19315</v>
      </c>
    </row>
    <row r="816" spans="95:99">
      <c r="CQ816" t="s">
        <v>44</v>
      </c>
      <c r="CR816" t="s">
        <v>614</v>
      </c>
      <c r="CS816" t="s">
        <v>48</v>
      </c>
      <c r="CT816" t="s">
        <v>588</v>
      </c>
      <c r="CU816">
        <v>298</v>
      </c>
    </row>
    <row r="817" spans="95:99">
      <c r="CQ817" t="s">
        <v>44</v>
      </c>
      <c r="CR817" t="s">
        <v>614</v>
      </c>
      <c r="CS817" t="s">
        <v>48</v>
      </c>
      <c r="CT817" t="s">
        <v>589</v>
      </c>
      <c r="CU817">
        <v>3088</v>
      </c>
    </row>
    <row r="818" spans="95:99">
      <c r="CQ818" t="s">
        <v>44</v>
      </c>
      <c r="CR818" t="s">
        <v>614</v>
      </c>
      <c r="CS818" t="s">
        <v>48</v>
      </c>
      <c r="CT818" t="s">
        <v>590</v>
      </c>
      <c r="CU818">
        <v>7412</v>
      </c>
    </row>
    <row r="819" spans="95:99">
      <c r="CQ819" t="s">
        <v>44</v>
      </c>
      <c r="CR819" t="s">
        <v>614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614</v>
      </c>
      <c r="CS820" t="s">
        <v>48</v>
      </c>
      <c r="CT820" t="s">
        <v>602</v>
      </c>
      <c r="CU820">
        <v>999</v>
      </c>
    </row>
    <row r="821" spans="95:99">
      <c r="CQ821" t="s">
        <v>44</v>
      </c>
      <c r="CR821" t="s">
        <v>614</v>
      </c>
      <c r="CS821" t="s">
        <v>48</v>
      </c>
      <c r="CT821" t="s">
        <v>591</v>
      </c>
      <c r="CU821">
        <v>231</v>
      </c>
    </row>
    <row r="822" spans="95:99">
      <c r="CQ822" t="s">
        <v>44</v>
      </c>
      <c r="CR822" t="s">
        <v>614</v>
      </c>
      <c r="CS822" t="s">
        <v>48</v>
      </c>
      <c r="CT822" t="s">
        <v>592</v>
      </c>
      <c r="CU822">
        <v>58</v>
      </c>
    </row>
    <row r="823" spans="95:99">
      <c r="CQ823" t="s">
        <v>44</v>
      </c>
      <c r="CR823" t="s">
        <v>614</v>
      </c>
      <c r="CS823" t="s">
        <v>48</v>
      </c>
      <c r="CT823" t="s">
        <v>593</v>
      </c>
      <c r="CU823">
        <v>122</v>
      </c>
    </row>
    <row r="824" spans="95:99">
      <c r="CQ824" t="s">
        <v>44</v>
      </c>
      <c r="CR824" t="s">
        <v>614</v>
      </c>
      <c r="CS824" t="s">
        <v>48</v>
      </c>
      <c r="CT824" t="s">
        <v>594</v>
      </c>
      <c r="CU824">
        <v>52</v>
      </c>
    </row>
    <row r="825" spans="95:99">
      <c r="CQ825" t="s">
        <v>44</v>
      </c>
      <c r="CR825" t="s">
        <v>614</v>
      </c>
      <c r="CS825" t="s">
        <v>48</v>
      </c>
      <c r="CT825" t="s">
        <v>580</v>
      </c>
      <c r="CU825">
        <v>5091</v>
      </c>
    </row>
    <row r="826" spans="95:99">
      <c r="CQ826" t="s">
        <v>44</v>
      </c>
      <c r="CR826" t="s">
        <v>614</v>
      </c>
      <c r="CS826" t="s">
        <v>302</v>
      </c>
    </row>
    <row r="827" spans="95:99">
      <c r="CQ827" t="s">
        <v>44</v>
      </c>
      <c r="CR827" t="s">
        <v>614</v>
      </c>
      <c r="CS827" t="s">
        <v>302</v>
      </c>
      <c r="CT827" t="s">
        <v>569</v>
      </c>
      <c r="CU827">
        <v>26520</v>
      </c>
    </row>
    <row r="828" spans="95:99">
      <c r="CQ828" t="s">
        <v>44</v>
      </c>
      <c r="CR828" t="s">
        <v>614</v>
      </c>
      <c r="CS828" t="s">
        <v>302</v>
      </c>
      <c r="CT828" t="s">
        <v>588</v>
      </c>
      <c r="CU828">
        <v>624</v>
      </c>
    </row>
    <row r="829" spans="95:99">
      <c r="CQ829" t="s">
        <v>44</v>
      </c>
      <c r="CR829" t="s">
        <v>614</v>
      </c>
      <c r="CS829" t="s">
        <v>302</v>
      </c>
      <c r="CT829" t="s">
        <v>589</v>
      </c>
      <c r="CU829">
        <v>489</v>
      </c>
    </row>
    <row r="830" spans="95:99">
      <c r="CQ830" t="s">
        <v>44</v>
      </c>
      <c r="CR830" t="s">
        <v>614</v>
      </c>
      <c r="CS830" t="s">
        <v>302</v>
      </c>
      <c r="CT830" t="s">
        <v>590</v>
      </c>
      <c r="CU830">
        <v>5778</v>
      </c>
    </row>
    <row r="831" spans="95:99">
      <c r="CQ831" t="s">
        <v>44</v>
      </c>
      <c r="CR831" t="s">
        <v>614</v>
      </c>
      <c r="CS831" t="s">
        <v>302</v>
      </c>
      <c r="CT831" t="s">
        <v>141</v>
      </c>
      <c r="CU831">
        <v>11360</v>
      </c>
    </row>
    <row r="832" spans="95:99">
      <c r="CQ832" t="s">
        <v>44</v>
      </c>
      <c r="CR832" t="s">
        <v>614</v>
      </c>
      <c r="CS832" t="s">
        <v>302</v>
      </c>
      <c r="CT832" t="s">
        <v>602</v>
      </c>
      <c r="CU832">
        <v>121</v>
      </c>
    </row>
    <row r="833" spans="95:99">
      <c r="CQ833" t="s">
        <v>44</v>
      </c>
      <c r="CR833" t="s">
        <v>614</v>
      </c>
      <c r="CS833" t="s">
        <v>302</v>
      </c>
      <c r="CT833" t="s">
        <v>591</v>
      </c>
      <c r="CU833">
        <v>33</v>
      </c>
    </row>
    <row r="834" spans="95:99">
      <c r="CQ834" t="s">
        <v>44</v>
      </c>
      <c r="CR834" t="s">
        <v>614</v>
      </c>
      <c r="CS834" t="s">
        <v>302</v>
      </c>
      <c r="CT834" t="s">
        <v>592</v>
      </c>
      <c r="CU834">
        <v>59</v>
      </c>
    </row>
    <row r="835" spans="95:99">
      <c r="CQ835" t="s">
        <v>44</v>
      </c>
      <c r="CR835" t="s">
        <v>614</v>
      </c>
      <c r="CS835" t="s">
        <v>302</v>
      </c>
      <c r="CT835" t="s">
        <v>593</v>
      </c>
      <c r="CU835">
        <v>22</v>
      </c>
    </row>
    <row r="836" spans="95:99">
      <c r="CQ836" t="s">
        <v>44</v>
      </c>
      <c r="CR836" t="s">
        <v>614</v>
      </c>
      <c r="CS836" t="s">
        <v>302</v>
      </c>
      <c r="CT836" t="s">
        <v>594</v>
      </c>
      <c r="CU836">
        <v>114</v>
      </c>
    </row>
    <row r="837" spans="95:99">
      <c r="CQ837" t="s">
        <v>44</v>
      </c>
      <c r="CR837" t="s">
        <v>614</v>
      </c>
      <c r="CS837" t="s">
        <v>302</v>
      </c>
      <c r="CT837" t="s">
        <v>580</v>
      </c>
      <c r="CU837">
        <v>7920</v>
      </c>
    </row>
    <row r="838" spans="95:99">
      <c r="CQ838" t="s">
        <v>44</v>
      </c>
      <c r="CR838" t="s">
        <v>614</v>
      </c>
      <c r="CS838" t="s">
        <v>302</v>
      </c>
    </row>
    <row r="839" spans="95:99">
      <c r="CQ839" t="s">
        <v>44</v>
      </c>
      <c r="CR839" t="s">
        <v>614</v>
      </c>
      <c r="CS839" t="s">
        <v>302</v>
      </c>
      <c r="CT839" t="s">
        <v>569</v>
      </c>
      <c r="CU839">
        <v>8207</v>
      </c>
    </row>
    <row r="840" spans="95:99">
      <c r="CQ840" t="s">
        <v>44</v>
      </c>
      <c r="CR840" t="s">
        <v>614</v>
      </c>
      <c r="CS840" t="s">
        <v>302</v>
      </c>
      <c r="CT840" t="s">
        <v>588</v>
      </c>
      <c r="CU840">
        <v>357</v>
      </c>
    </row>
    <row r="841" spans="95:99">
      <c r="CQ841" t="s">
        <v>44</v>
      </c>
      <c r="CR841" t="s">
        <v>614</v>
      </c>
      <c r="CS841" t="s">
        <v>302</v>
      </c>
      <c r="CT841" t="s">
        <v>589</v>
      </c>
      <c r="CU841">
        <v>675</v>
      </c>
    </row>
    <row r="842" spans="95:99">
      <c r="CQ842" t="s">
        <v>44</v>
      </c>
      <c r="CR842" t="s">
        <v>614</v>
      </c>
      <c r="CS842" t="s">
        <v>302</v>
      </c>
      <c r="CT842" t="s">
        <v>590</v>
      </c>
      <c r="CU842">
        <v>1108</v>
      </c>
    </row>
    <row r="843" spans="95:99">
      <c r="CQ843" t="s">
        <v>44</v>
      </c>
      <c r="CR843" t="s">
        <v>614</v>
      </c>
      <c r="CS843" t="s">
        <v>302</v>
      </c>
      <c r="CT843" t="s">
        <v>141</v>
      </c>
      <c r="CU843">
        <v>2946</v>
      </c>
    </row>
    <row r="844" spans="95:99">
      <c r="CQ844" t="s">
        <v>44</v>
      </c>
      <c r="CR844" t="s">
        <v>614</v>
      </c>
      <c r="CS844" t="s">
        <v>302</v>
      </c>
      <c r="CT844" t="s">
        <v>602</v>
      </c>
      <c r="CU844">
        <v>71</v>
      </c>
    </row>
    <row r="845" spans="95:99">
      <c r="CQ845" t="s">
        <v>44</v>
      </c>
      <c r="CR845" t="s">
        <v>614</v>
      </c>
      <c r="CS845" t="s">
        <v>302</v>
      </c>
      <c r="CT845" t="s">
        <v>591</v>
      </c>
      <c r="CU845">
        <v>28</v>
      </c>
    </row>
    <row r="846" spans="95:99">
      <c r="CQ846" t="s">
        <v>44</v>
      </c>
      <c r="CR846" t="s">
        <v>614</v>
      </c>
      <c r="CS846" t="s">
        <v>302</v>
      </c>
      <c r="CT846" t="s">
        <v>592</v>
      </c>
      <c r="CU846">
        <v>19</v>
      </c>
    </row>
    <row r="847" spans="95:99">
      <c r="CQ847" t="s">
        <v>44</v>
      </c>
      <c r="CR847" t="s">
        <v>614</v>
      </c>
      <c r="CS847" t="s">
        <v>302</v>
      </c>
      <c r="CT847" t="s">
        <v>593</v>
      </c>
      <c r="CU847">
        <v>19</v>
      </c>
    </row>
    <row r="848" spans="95:99">
      <c r="CQ848" t="s">
        <v>44</v>
      </c>
      <c r="CR848" t="s">
        <v>614</v>
      </c>
      <c r="CS848" t="s">
        <v>302</v>
      </c>
      <c r="CT848" t="s">
        <v>594</v>
      </c>
      <c r="CU848">
        <v>56</v>
      </c>
    </row>
    <row r="849" spans="95:99">
      <c r="CQ849" t="s">
        <v>44</v>
      </c>
      <c r="CR849" t="s">
        <v>614</v>
      </c>
      <c r="CS849" t="s">
        <v>302</v>
      </c>
      <c r="CT849" t="s">
        <v>580</v>
      </c>
      <c r="CU849">
        <v>2928</v>
      </c>
    </row>
    <row r="850" spans="95:99">
      <c r="CQ850" t="s">
        <v>44</v>
      </c>
      <c r="CR850" t="s">
        <v>614</v>
      </c>
      <c r="CS850" t="s">
        <v>580</v>
      </c>
    </row>
    <row r="851" spans="95:99">
      <c r="CQ851" t="s">
        <v>44</v>
      </c>
      <c r="CR851" t="s">
        <v>614</v>
      </c>
      <c r="CS851" t="s">
        <v>580</v>
      </c>
      <c r="CT851" t="s">
        <v>569</v>
      </c>
      <c r="CU851">
        <v>13432</v>
      </c>
    </row>
    <row r="852" spans="95:99">
      <c r="CQ852" t="s">
        <v>44</v>
      </c>
      <c r="CR852" t="s">
        <v>614</v>
      </c>
      <c r="CS852" t="s">
        <v>580</v>
      </c>
      <c r="CT852" t="s">
        <v>588</v>
      </c>
      <c r="CU852">
        <v>93</v>
      </c>
    </row>
    <row r="853" spans="95:99">
      <c r="CQ853" t="s">
        <v>44</v>
      </c>
      <c r="CR853" t="s">
        <v>614</v>
      </c>
      <c r="CS853" t="s">
        <v>580</v>
      </c>
      <c r="CT853" t="s">
        <v>589</v>
      </c>
      <c r="CU853">
        <v>1440</v>
      </c>
    </row>
    <row r="854" spans="95:99">
      <c r="CQ854" t="s">
        <v>44</v>
      </c>
      <c r="CR854" t="s">
        <v>614</v>
      </c>
      <c r="CS854" t="s">
        <v>580</v>
      </c>
      <c r="CT854" t="s">
        <v>590</v>
      </c>
      <c r="CU854">
        <v>1926</v>
      </c>
    </row>
    <row r="855" spans="95:99">
      <c r="CQ855" t="s">
        <v>44</v>
      </c>
      <c r="CR855" t="s">
        <v>614</v>
      </c>
      <c r="CS855" t="s">
        <v>580</v>
      </c>
      <c r="CT855" t="s">
        <v>141</v>
      </c>
      <c r="CU855">
        <v>836</v>
      </c>
    </row>
    <row r="856" spans="95:99">
      <c r="CQ856" t="s">
        <v>44</v>
      </c>
      <c r="CR856" t="s">
        <v>614</v>
      </c>
      <c r="CS856" t="s">
        <v>580</v>
      </c>
      <c r="CT856" t="s">
        <v>602</v>
      </c>
      <c r="CU856">
        <v>332</v>
      </c>
    </row>
    <row r="857" spans="95:99">
      <c r="CQ857" t="s">
        <v>44</v>
      </c>
      <c r="CR857" t="s">
        <v>614</v>
      </c>
      <c r="CS857" t="s">
        <v>580</v>
      </c>
      <c r="CT857" t="s">
        <v>591</v>
      </c>
      <c r="CU857">
        <v>164</v>
      </c>
    </row>
    <row r="858" spans="95:99">
      <c r="CQ858" t="s">
        <v>44</v>
      </c>
      <c r="CR858" t="s">
        <v>614</v>
      </c>
      <c r="CS858" t="s">
        <v>580</v>
      </c>
      <c r="CT858" t="s">
        <v>592</v>
      </c>
      <c r="CU858">
        <v>15</v>
      </c>
    </row>
    <row r="859" spans="95:99">
      <c r="CQ859" t="s">
        <v>44</v>
      </c>
      <c r="CR859" t="s">
        <v>614</v>
      </c>
      <c r="CS859" t="s">
        <v>580</v>
      </c>
      <c r="CT859" t="s">
        <v>593</v>
      </c>
      <c r="CU859">
        <v>59</v>
      </c>
    </row>
    <row r="860" spans="95:99">
      <c r="CQ860" t="s">
        <v>44</v>
      </c>
      <c r="CR860" t="s">
        <v>614</v>
      </c>
      <c r="CS860" t="s">
        <v>580</v>
      </c>
      <c r="CT860" t="s">
        <v>594</v>
      </c>
      <c r="CU860">
        <v>27</v>
      </c>
    </row>
    <row r="861" spans="95:99">
      <c r="CQ861" t="s">
        <v>44</v>
      </c>
      <c r="CR861" t="s">
        <v>614</v>
      </c>
      <c r="CS861" t="s">
        <v>580</v>
      </c>
      <c r="CT861" t="s">
        <v>580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E19" sqref="E19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86" t="s">
        <v>235</v>
      </c>
      <c r="D2" s="686"/>
      <c r="M2" s="686" t="s">
        <v>235</v>
      </c>
      <c r="N2" s="687"/>
    </row>
    <row r="3" spans="1:21" ht="15">
      <c r="C3" s="34" t="s">
        <v>931</v>
      </c>
      <c r="D3" s="34"/>
      <c r="E3" s="689"/>
      <c r="F3" s="689"/>
      <c r="G3" s="689"/>
      <c r="H3" s="689"/>
      <c r="I3" s="689"/>
      <c r="J3" s="689"/>
      <c r="K3" s="688"/>
      <c r="M3" s="34" t="s">
        <v>931</v>
      </c>
      <c r="N3" s="67"/>
      <c r="O3" s="67"/>
      <c r="P3" s="67"/>
      <c r="Q3" s="67"/>
      <c r="R3" s="67"/>
      <c r="S3" s="67"/>
      <c r="T3" s="67"/>
      <c r="U3" s="688"/>
    </row>
    <row r="4" spans="1:21" ht="15.75" thickBot="1">
      <c r="C4" s="35" t="s">
        <v>236</v>
      </c>
      <c r="D4" s="35" t="s">
        <v>932</v>
      </c>
      <c r="E4" s="35" t="s">
        <v>237</v>
      </c>
      <c r="F4" s="35" t="s">
        <v>238</v>
      </c>
      <c r="G4" s="35" t="s">
        <v>239</v>
      </c>
      <c r="H4" s="35" t="s">
        <v>240</v>
      </c>
      <c r="I4" s="35" t="s">
        <v>241</v>
      </c>
      <c r="J4" s="35" t="s">
        <v>242</v>
      </c>
      <c r="K4" s="35" t="s">
        <v>243</v>
      </c>
      <c r="M4" s="35" t="s">
        <v>236</v>
      </c>
      <c r="N4" s="35" t="s">
        <v>932</v>
      </c>
      <c r="O4" s="35" t="s">
        <v>237</v>
      </c>
      <c r="P4" s="35" t="s">
        <v>238</v>
      </c>
      <c r="Q4" s="35" t="s">
        <v>239</v>
      </c>
      <c r="R4" s="35" t="s">
        <v>240</v>
      </c>
      <c r="S4" s="35" t="s">
        <v>241</v>
      </c>
      <c r="T4" s="35" t="s">
        <v>242</v>
      </c>
      <c r="U4" s="35" t="s">
        <v>243</v>
      </c>
    </row>
    <row r="5" spans="1:21" ht="36.75" customHeight="1" thickBot="1">
      <c r="C5" s="318" t="s">
        <v>244</v>
      </c>
      <c r="D5" s="318" t="s">
        <v>933</v>
      </c>
      <c r="E5" s="318" t="s">
        <v>245</v>
      </c>
      <c r="F5" s="318" t="s">
        <v>246</v>
      </c>
      <c r="G5" s="319" t="s">
        <v>239</v>
      </c>
      <c r="H5" s="319" t="s">
        <v>247</v>
      </c>
      <c r="I5" s="319" t="s">
        <v>248</v>
      </c>
      <c r="J5" s="319" t="s">
        <v>249</v>
      </c>
      <c r="K5" s="319" t="s">
        <v>250</v>
      </c>
      <c r="M5" s="318" t="s">
        <v>244</v>
      </c>
      <c r="N5" s="318" t="s">
        <v>933</v>
      </c>
      <c r="O5" s="318" t="s">
        <v>245</v>
      </c>
      <c r="P5" s="318" t="s">
        <v>246</v>
      </c>
      <c r="Q5" s="318" t="s">
        <v>239</v>
      </c>
      <c r="R5" s="318" t="s">
        <v>247</v>
      </c>
      <c r="S5" s="318" t="s">
        <v>248</v>
      </c>
      <c r="T5" s="318" t="s">
        <v>249</v>
      </c>
      <c r="U5" s="318" t="s">
        <v>250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251</v>
      </c>
      <c r="I6" s="52"/>
      <c r="J6" s="81" t="s">
        <v>251</v>
      </c>
      <c r="K6" s="81" t="s">
        <v>251</v>
      </c>
      <c r="M6" s="480" t="s">
        <v>252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253</v>
      </c>
      <c r="R6" s="295" t="s">
        <v>994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252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253</v>
      </c>
      <c r="R7" s="52" t="s">
        <v>994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252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253</v>
      </c>
      <c r="R8" s="296" t="s">
        <v>994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255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255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259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255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259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255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259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255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255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255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255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259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255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259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255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255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255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255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259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255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255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255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254</v>
      </c>
      <c r="J24" s="52"/>
      <c r="K24" s="81" t="s">
        <v>693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16</v>
      </c>
      <c r="H25" s="52"/>
      <c r="I25" s="52" t="s">
        <v>254</v>
      </c>
      <c r="J25" s="52"/>
      <c r="K25" s="52" t="s">
        <v>995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256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256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256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256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256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256</v>
      </c>
      <c r="H31" s="296"/>
      <c r="I31" s="296"/>
      <c r="J31" s="296"/>
      <c r="K31" s="296"/>
    </row>
    <row r="32" spans="1:21">
      <c r="C32" s="52" t="s">
        <v>252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258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932</v>
      </c>
      <c r="C5" s="349" t="s">
        <v>237</v>
      </c>
      <c r="D5" s="614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259</v>
      </c>
      <c r="D6" s="432" t="s">
        <v>257</v>
      </c>
      <c r="E6" s="432" t="s">
        <v>257</v>
      </c>
      <c r="F6" s="432" t="s">
        <v>257</v>
      </c>
      <c r="G6" s="432" t="s">
        <v>257</v>
      </c>
      <c r="H6" s="432" t="s">
        <v>257</v>
      </c>
      <c r="I6" s="432" t="s">
        <v>257</v>
      </c>
      <c r="J6" s="432" t="s">
        <v>257</v>
      </c>
      <c r="K6" s="432" t="s">
        <v>257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85">
        <v>3.1602980079786249E-3</v>
      </c>
      <c r="H11" s="685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655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654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652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653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651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692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981" t="s">
        <v>992</v>
      </c>
      <c r="H25" s="9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632</v>
      </c>
      <c r="H26" s="434" t="s">
        <v>633</v>
      </c>
      <c r="I26" s="434" t="s">
        <v>635</v>
      </c>
      <c r="J26" s="434" t="s">
        <v>634</v>
      </c>
      <c r="K26" s="434" t="s">
        <v>637</v>
      </c>
      <c r="L26" s="434" t="s">
        <v>639</v>
      </c>
      <c r="M26" s="434" t="s">
        <v>640</v>
      </c>
      <c r="N26" s="434" t="s">
        <v>641</v>
      </c>
      <c r="O26" s="434" t="s">
        <v>645</v>
      </c>
      <c r="P26" s="434" t="s">
        <v>646</v>
      </c>
      <c r="Q26" s="434" t="s">
        <v>647</v>
      </c>
      <c r="R26" s="434" t="s">
        <v>650</v>
      </c>
      <c r="S26" s="434" t="s">
        <v>541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257</v>
      </c>
      <c r="H27" s="432" t="s">
        <v>257</v>
      </c>
      <c r="I27" s="432" t="s">
        <v>257</v>
      </c>
      <c r="J27" s="432" t="s">
        <v>257</v>
      </c>
      <c r="K27" s="432" t="s">
        <v>257</v>
      </c>
      <c r="L27" s="432" t="s">
        <v>257</v>
      </c>
      <c r="M27" s="432" t="s">
        <v>257</v>
      </c>
      <c r="N27" s="432" t="s">
        <v>257</v>
      </c>
      <c r="O27" s="432" t="s">
        <v>257</v>
      </c>
      <c r="P27" s="432" t="s">
        <v>257</v>
      </c>
      <c r="Q27" s="432" t="s">
        <v>257</v>
      </c>
      <c r="R27" s="432" t="s">
        <v>257</v>
      </c>
      <c r="S27" s="432" t="s">
        <v>257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D13" sqref="D13"/>
    </sheetView>
  </sheetViews>
  <sheetFormatPr defaultColWidth="8.85546875" defaultRowHeight="12.75"/>
  <cols>
    <col min="1" max="1" width="3.28515625" style="548" customWidth="1"/>
    <col min="2" max="2" width="10" style="548" bestFit="1" customWidth="1"/>
    <col min="3" max="3" width="15.85546875" style="548" bestFit="1" customWidth="1"/>
    <col min="4" max="4" width="24" style="548" bestFit="1" customWidth="1"/>
    <col min="5" max="5" width="12.85546875" style="548" bestFit="1" customWidth="1"/>
    <col min="6" max="6" width="7.85546875" style="548" bestFit="1" customWidth="1"/>
    <col min="7" max="7" width="12.85546875" style="548" bestFit="1" customWidth="1"/>
    <col min="8" max="8" width="10.85546875" style="548" bestFit="1" customWidth="1"/>
    <col min="9" max="9" width="13.28515625" style="548" bestFit="1" customWidth="1"/>
    <col min="10" max="10" width="3.7109375" style="548" customWidth="1"/>
    <col min="11" max="11" width="9.85546875" style="548" customWidth="1"/>
    <col min="12" max="12" width="10" style="548" bestFit="1" customWidth="1"/>
    <col min="13" max="13" width="15.7109375" style="548" bestFit="1" customWidth="1"/>
    <col min="14" max="14" width="44.85546875" style="548" bestFit="1" customWidth="1"/>
    <col min="15" max="15" width="6.140625" style="548" bestFit="1" customWidth="1"/>
    <col min="16" max="16" width="7" style="548" bestFit="1" customWidth="1"/>
    <col min="17" max="17" width="12.85546875" style="548" customWidth="1"/>
    <col min="18" max="18" width="13.28515625" style="548" customWidth="1"/>
    <col min="19" max="19" width="8" style="548" bestFit="1" customWidth="1"/>
    <col min="20" max="16384" width="8.85546875" style="548"/>
  </cols>
  <sheetData>
    <row r="2" spans="1:19">
      <c r="E2" s="549" t="s">
        <v>936</v>
      </c>
      <c r="F2" s="549"/>
      <c r="H2" s="549"/>
      <c r="K2" s="550" t="s">
        <v>935</v>
      </c>
      <c r="L2" s="550"/>
      <c r="M2" s="551"/>
      <c r="N2" s="551"/>
      <c r="O2" s="551"/>
      <c r="P2" s="551"/>
      <c r="Q2" s="551"/>
      <c r="R2" s="551"/>
      <c r="S2" s="551"/>
    </row>
    <row r="3" spans="1:19">
      <c r="B3" s="552" t="s">
        <v>932</v>
      </c>
      <c r="C3" s="552" t="s">
        <v>260</v>
      </c>
      <c r="D3" s="553" t="s">
        <v>262</v>
      </c>
      <c r="E3" s="552" t="s">
        <v>263</v>
      </c>
      <c r="F3" s="552" t="s">
        <v>264</v>
      </c>
      <c r="G3" s="554" t="s">
        <v>930</v>
      </c>
      <c r="H3" s="554" t="s">
        <v>929</v>
      </c>
      <c r="I3" s="554" t="s">
        <v>851</v>
      </c>
      <c r="K3" s="555" t="s">
        <v>266</v>
      </c>
      <c r="L3" s="555" t="s">
        <v>932</v>
      </c>
      <c r="M3" s="555" t="s">
        <v>260</v>
      </c>
      <c r="N3" s="555" t="s">
        <v>261</v>
      </c>
      <c r="O3" s="555" t="s">
        <v>267</v>
      </c>
      <c r="P3" s="555" t="s">
        <v>268</v>
      </c>
      <c r="Q3" s="555" t="s">
        <v>269</v>
      </c>
      <c r="R3" s="555" t="s">
        <v>270</v>
      </c>
      <c r="S3" s="555" t="s">
        <v>852</v>
      </c>
    </row>
    <row r="4" spans="1:19" ht="34.5" thickBot="1">
      <c r="B4" s="556" t="s">
        <v>933</v>
      </c>
      <c r="C4" s="556" t="s">
        <v>276</v>
      </c>
      <c r="D4" s="556" t="s">
        <v>278</v>
      </c>
      <c r="E4" s="556" t="s">
        <v>279</v>
      </c>
      <c r="F4" s="556" t="s">
        <v>853</v>
      </c>
      <c r="G4" s="556" t="s">
        <v>854</v>
      </c>
      <c r="H4" s="556" t="s">
        <v>855</v>
      </c>
      <c r="I4" s="556" t="s">
        <v>856</v>
      </c>
      <c r="K4" s="557" t="s">
        <v>857</v>
      </c>
      <c r="L4" s="557" t="s">
        <v>933</v>
      </c>
      <c r="M4" s="557" t="s">
        <v>858</v>
      </c>
      <c r="N4" s="557" t="s">
        <v>277</v>
      </c>
      <c r="O4" s="557" t="s">
        <v>859</v>
      </c>
      <c r="P4" s="557" t="s">
        <v>860</v>
      </c>
      <c r="Q4" s="557" t="s">
        <v>861</v>
      </c>
      <c r="R4" s="557" t="s">
        <v>862</v>
      </c>
      <c r="S4" s="557" t="s">
        <v>863</v>
      </c>
    </row>
    <row r="5" spans="1:19" ht="13.5" thickBot="1">
      <c r="B5" s="556"/>
      <c r="C5" s="556" t="s">
        <v>539</v>
      </c>
      <c r="D5" s="558"/>
      <c r="E5" s="558"/>
      <c r="F5" s="558"/>
      <c r="G5" s="558" t="s">
        <v>864</v>
      </c>
      <c r="H5" s="558" t="s">
        <v>865</v>
      </c>
      <c r="I5" s="558" t="s">
        <v>16</v>
      </c>
      <c r="K5" s="557" t="s">
        <v>259</v>
      </c>
      <c r="L5" s="557"/>
      <c r="M5" s="559"/>
      <c r="N5" s="559"/>
      <c r="O5" s="559"/>
      <c r="P5" s="559"/>
      <c r="Q5" s="559"/>
      <c r="R5" s="559"/>
      <c r="S5" s="559"/>
    </row>
    <row r="6" spans="1:19" s="562" customFormat="1">
      <c r="A6" s="562" t="str">
        <f>COMM!A6</f>
        <v/>
      </c>
      <c r="B6" s="560" t="str">
        <f>_xlfn.TEXTJOIN(",",TRUE,IF(LEFT(Regions!$C$3,1)&lt;&gt;"*",Regions!$C$3,""),IF(LEFT(Regions!$D$3,1)&lt;&gt;"*",Regions!$D$3,""))</f>
        <v>IE,National</v>
      </c>
      <c r="C6" s="560" t="str">
        <f>_xlfn.TEXTJOIN("-",TRUE,SETUP!$B$4,COMM!E6)</f>
        <v>FT-RSDCOA</v>
      </c>
      <c r="D6" s="561" t="s">
        <v>867</v>
      </c>
      <c r="E6" s="560" t="str">
        <f>COMM!E6</f>
        <v>RSDCOA</v>
      </c>
      <c r="F6" s="562">
        <v>1</v>
      </c>
      <c r="G6" s="562">
        <v>50</v>
      </c>
      <c r="H6" s="562">
        <v>0.01</v>
      </c>
      <c r="I6" s="690"/>
      <c r="K6" s="560" t="s">
        <v>271</v>
      </c>
      <c r="L6" s="560" t="str">
        <f>_xlfn.TEXTJOIN(",",TRUE,IF(LEFT(Regions!$C$3,1)&lt;&gt;"*",Regions!$C$3,""),IF(LEFT(Regions!$D$3,1)&lt;&gt;"*",Regions!$D$3,""))</f>
        <v>IE,National</v>
      </c>
      <c r="M6" s="563" t="str">
        <f t="shared" ref="M6:M17" si="0">C6</f>
        <v>FT-RSDCOA</v>
      </c>
      <c r="N6" s="564" t="str">
        <f>_xlfn.TEXTJOIN(" ",TRUE,SETUP!$B$3,COMM!F6)</f>
        <v>RSD Coal to Residential</v>
      </c>
      <c r="O6" s="563" t="s">
        <v>16</v>
      </c>
      <c r="P6" s="563" t="s">
        <v>850</v>
      </c>
      <c r="Q6" s="563"/>
      <c r="R6" s="563"/>
      <c r="S6" s="563"/>
    </row>
    <row r="7" spans="1:19" s="562" customFormat="1">
      <c r="A7" s="562" t="str">
        <f>COMM!A7</f>
        <v/>
      </c>
      <c r="B7" s="560" t="str">
        <f>_xlfn.TEXTJOIN(",",TRUE,IF(LEFT(Regions!$C$3,1)&lt;&gt;"*",Regions!$C$3,""),IF(LEFT(Regions!$D$3,1)&lt;&gt;"*",Regions!$D$3,""))</f>
        <v>IE,National</v>
      </c>
      <c r="C7" s="560" t="str">
        <f>_xlfn.TEXTJOIN("-",TRUE,SETUP!$B$4,COMM!E7)</f>
        <v>FT-RSDPEA</v>
      </c>
      <c r="D7" s="561" t="s">
        <v>204</v>
      </c>
      <c r="E7" s="560" t="str">
        <f>COMM!E7</f>
        <v>RSDPEA</v>
      </c>
      <c r="F7" s="562">
        <v>1</v>
      </c>
      <c r="G7" s="562">
        <v>50</v>
      </c>
      <c r="H7" s="562">
        <v>0.01</v>
      </c>
      <c r="K7" s="560"/>
      <c r="L7" s="560" t="str">
        <f>_xlfn.TEXTJOIN(",",TRUE,IF(LEFT(Regions!$C$3,1)&lt;&gt;"*",Regions!$C$3,""),IF(LEFT(Regions!$D$3,1)&lt;&gt;"*",Regions!$D$3,""))</f>
        <v>IE,National</v>
      </c>
      <c r="M7" s="563" t="str">
        <f t="shared" si="0"/>
        <v>FT-RSDPEA</v>
      </c>
      <c r="N7" s="564" t="str">
        <f>_xlfn.TEXTJOIN(" ",TRUE,SETUP!$B$3,COMM!F7)</f>
        <v>RSD Peat to Residential</v>
      </c>
      <c r="O7" s="563" t="s">
        <v>16</v>
      </c>
      <c r="P7" s="563" t="s">
        <v>850</v>
      </c>
    </row>
    <row r="8" spans="1:19" s="562" customFormat="1">
      <c r="A8" s="562" t="str">
        <f>COMM!A8</f>
        <v/>
      </c>
      <c r="B8" s="560" t="str">
        <f>_xlfn.TEXTJOIN(",",TRUE,IF(LEFT(Regions!$C$3,1)&lt;&gt;"*",Regions!$C$3,""),IF(LEFT(Regions!$D$3,1)&lt;&gt;"*",Regions!$D$3,""))</f>
        <v>IE,National</v>
      </c>
      <c r="C8" s="560" t="str">
        <f>_xlfn.TEXTJOIN("-",TRUE,SETUP!$B$4,COMM!E8)</f>
        <v>FT-RSDLPG</v>
      </c>
      <c r="D8" s="561" t="s">
        <v>205</v>
      </c>
      <c r="E8" s="560" t="str">
        <f>COMM!E8</f>
        <v>RSDLPG</v>
      </c>
      <c r="F8" s="562">
        <v>1</v>
      </c>
      <c r="G8" s="562">
        <v>50</v>
      </c>
      <c r="H8" s="562">
        <v>0.01</v>
      </c>
      <c r="K8" s="560"/>
      <c r="L8" s="560" t="str">
        <f>_xlfn.TEXTJOIN(",",TRUE,IF(LEFT(Regions!$C$3,1)&lt;&gt;"*",Regions!$C$3,""),IF(LEFT(Regions!$D$3,1)&lt;&gt;"*",Regions!$D$3,""))</f>
        <v>IE,National</v>
      </c>
      <c r="M8" s="563" t="str">
        <f t="shared" si="0"/>
        <v>FT-RSDLPG</v>
      </c>
      <c r="N8" s="564" t="str">
        <f>_xlfn.TEXTJOIN(" ",TRUE,SETUP!$B$3,COMM!F8)</f>
        <v>RSD LPG to Residential</v>
      </c>
      <c r="O8" s="563" t="s">
        <v>16</v>
      </c>
      <c r="P8" s="563" t="s">
        <v>850</v>
      </c>
    </row>
    <row r="9" spans="1:19" s="562" customFormat="1">
      <c r="A9" s="562" t="str">
        <f>COMM!A10</f>
        <v/>
      </c>
      <c r="B9" s="560" t="str">
        <f>_xlfn.TEXTJOIN(",",TRUE,IF(LEFT(Regions!$C$3,1)&lt;&gt;"*",Regions!$C$3,""),IF(LEFT(Regions!$D$3,1)&lt;&gt;"*",Regions!$D$3,""))</f>
        <v>IE,National</v>
      </c>
      <c r="C9" s="560" t="str">
        <f>_xlfn.TEXTJOIN("-",TRUE,SETUP!$B$4,COMM!E10)</f>
        <v>FT-RSDKER</v>
      </c>
      <c r="D9" s="561" t="s">
        <v>207</v>
      </c>
      <c r="E9" s="560" t="str">
        <f>COMM!E10</f>
        <v>RSDKER</v>
      </c>
      <c r="F9" s="562">
        <v>1</v>
      </c>
      <c r="G9" s="562">
        <v>50</v>
      </c>
      <c r="H9" s="562">
        <v>0.01</v>
      </c>
      <c r="K9" s="560"/>
      <c r="L9" s="560" t="str">
        <f>_xlfn.TEXTJOIN(",",TRUE,IF(LEFT(Regions!$C$3,1)&lt;&gt;"*",Regions!$C$3,""),IF(LEFT(Regions!$D$3,1)&lt;&gt;"*",Regions!$D$3,""))</f>
        <v>IE,National</v>
      </c>
      <c r="M9" s="563" t="str">
        <f t="shared" si="0"/>
        <v>FT-RSDKER</v>
      </c>
      <c r="N9" s="564" t="str">
        <f>_xlfn.TEXTJOIN(" ",TRUE,SETUP!$B$3,COMM!F10)</f>
        <v>RSD Kerosene to Residential</v>
      </c>
      <c r="O9" s="563" t="s">
        <v>16</v>
      </c>
      <c r="P9" s="563" t="s">
        <v>850</v>
      </c>
    </row>
    <row r="10" spans="1:19" s="562" customFormat="1">
      <c r="A10" s="562" t="str">
        <f>COMM!A14</f>
        <v/>
      </c>
      <c r="B10" s="560" t="str">
        <f>_xlfn.TEXTJOIN(",",TRUE,IF(LEFT(Regions!$C$3,1)&lt;&gt;"*",Regions!$C$3,""),IF(LEFT(Regions!$D$3,1)&lt;&gt;"*",Regions!$D$3,""))</f>
        <v>IE,National</v>
      </c>
      <c r="C10" s="560" t="str">
        <f>_xlfn.TEXTJOIN("-",TRUE,SETUP!$B$4,COMM!E14)</f>
        <v>FT-RSDGAS</v>
      </c>
      <c r="D10" s="561" t="s">
        <v>211</v>
      </c>
      <c r="E10" s="560" t="str">
        <f>COMM!E14</f>
        <v>RSDGAS</v>
      </c>
      <c r="F10" s="562">
        <v>1</v>
      </c>
      <c r="G10" s="562">
        <v>50</v>
      </c>
      <c r="H10" s="562">
        <v>0.01</v>
      </c>
      <c r="K10" s="560"/>
      <c r="L10" s="560" t="str">
        <f>_xlfn.TEXTJOIN(",",TRUE,IF(LEFT(Regions!$C$3,1)&lt;&gt;"*",Regions!$C$3,""),IF(LEFT(Regions!$D$3,1)&lt;&gt;"*",Regions!$D$3,""))</f>
        <v>IE,National</v>
      </c>
      <c r="M10" s="563" t="str">
        <f t="shared" si="0"/>
        <v>FT-RSDGAS</v>
      </c>
      <c r="N10" s="564" t="str">
        <f>_xlfn.TEXTJOIN(" ",TRUE,SETUP!$B$3,COMM!F14)</f>
        <v>RSD Natural Gas to Residential</v>
      </c>
      <c r="O10" s="563" t="s">
        <v>16</v>
      </c>
      <c r="P10" s="563" t="s">
        <v>850</v>
      </c>
    </row>
    <row r="11" spans="1:19" s="562" customFormat="1">
      <c r="B11" s="560" t="str">
        <f>_xlfn.TEXTJOIN(",",TRUE,IF(LEFT(Regions!$C$3,1)&lt;&gt;"*",Regions!$C$3,""),IF(LEFT(Regions!$D$3,1)&lt;&gt;"*",Regions!$D$3,""))</f>
        <v>IE,National</v>
      </c>
      <c r="C11" s="560" t="str">
        <f>_xlfn.TEXTJOIN("-",TRUE,SETUP!$B$4,COMM!E15)</f>
        <v>FT-RSDSOL</v>
      </c>
      <c r="D11" s="561" t="s">
        <v>212</v>
      </c>
      <c r="E11" s="560" t="str">
        <f>COMM!E15</f>
        <v>RSDSOL</v>
      </c>
      <c r="F11" s="562">
        <v>1</v>
      </c>
      <c r="G11" s="562">
        <v>50</v>
      </c>
      <c r="H11" s="562">
        <v>0.01</v>
      </c>
      <c r="K11" s="560"/>
      <c r="L11" s="560" t="str">
        <f>_xlfn.TEXTJOIN(",",TRUE,IF(LEFT(Regions!$C$3,1)&lt;&gt;"*",Regions!$C$3,""),IF(LEFT(Regions!$D$3,1)&lt;&gt;"*",Regions!$D$3,""))</f>
        <v>IE,National</v>
      </c>
      <c r="M11" s="563" t="str">
        <f t="shared" ref="M11" si="1">C11</f>
        <v>FT-RSDSOL</v>
      </c>
      <c r="N11" s="564" t="str">
        <f>_xlfn.TEXTJOIN(" ",TRUE,SETUP!$B$3,COMM!F15)</f>
        <v>RSD Solar Thermal to Residential</v>
      </c>
      <c r="O11" s="563" t="s">
        <v>16</v>
      </c>
      <c r="P11" s="563" t="s">
        <v>850</v>
      </c>
    </row>
    <row r="12" spans="1:19" s="562" customFormat="1">
      <c r="A12" s="562" t="str">
        <f>COMM!A16</f>
        <v/>
      </c>
      <c r="B12" s="560" t="str">
        <f>_xlfn.TEXTJOIN(",",TRUE,IF(LEFT(Regions!$C$3,1)&lt;&gt;"*",Regions!$C$3,""),IF(LEFT(Regions!$D$3,1)&lt;&gt;"*",Regions!$D$3,""))</f>
        <v>IE,National</v>
      </c>
      <c r="C12" s="560" t="str">
        <f>_xlfn.TEXTJOIN("-",TRUE,SETUP!$B$4,COMM!E16)</f>
        <v>FT-RSDWOO</v>
      </c>
      <c r="D12" s="561" t="s">
        <v>989</v>
      </c>
      <c r="E12" s="560" t="str">
        <f>COMM!E16</f>
        <v>RSDWOO</v>
      </c>
      <c r="F12" s="562">
        <v>1</v>
      </c>
      <c r="G12" s="562">
        <v>50</v>
      </c>
      <c r="H12" s="562">
        <v>0.01</v>
      </c>
      <c r="L12" s="560" t="str">
        <f>_xlfn.TEXTJOIN(",",TRUE,IF(LEFT(Regions!$C$3,1)&lt;&gt;"*",Regions!$C$3,""),IF(LEFT(Regions!$D$3,1)&lt;&gt;"*",Regions!$D$3,""))</f>
        <v>IE,National</v>
      </c>
      <c r="M12" s="563" t="str">
        <f t="shared" si="0"/>
        <v>FT-RSDWOO</v>
      </c>
      <c r="N12" s="564" t="str">
        <f>_xlfn.TEXTJOIN(" ",TRUE,SETUP!$B$3,COMM!F16)</f>
        <v>RSD Biomass to Residential</v>
      </c>
      <c r="O12" s="563" t="s">
        <v>16</v>
      </c>
      <c r="P12" s="563" t="s">
        <v>850</v>
      </c>
    </row>
    <row r="13" spans="1:19" s="562" customFormat="1">
      <c r="B13" s="560" t="str">
        <f>_xlfn.TEXTJOIN(",",TRUE,IF(LEFT(Regions!$C$3,1)&lt;&gt;"*",Regions!$C$3,""),IF(LEFT(Regions!$D$3,1)&lt;&gt;"*",Regions!$D$3,""))</f>
        <v>IE,National</v>
      </c>
      <c r="C13" s="560" t="str">
        <f>_xlfn.TEXTJOIN("-",TRUE,SETUP!$B$4,COMM!E19)</f>
        <v>FT-RSDAHT</v>
      </c>
      <c r="D13" s="561" t="s">
        <v>1003</v>
      </c>
      <c r="E13" s="560" t="str">
        <f>COMM!E19</f>
        <v>RSDAHT</v>
      </c>
      <c r="F13" s="562">
        <v>1</v>
      </c>
      <c r="G13" s="562">
        <v>50</v>
      </c>
      <c r="H13" s="562">
        <v>0.01</v>
      </c>
      <c r="L13" s="560" t="str">
        <f>_xlfn.TEXTJOIN(",",TRUE,IF(LEFT(Regions!$C$3,1)&lt;&gt;"*",Regions!$C$3,""),IF(LEFT(Regions!$D$3,1)&lt;&gt;"*",Regions!$D$3,""))</f>
        <v>IE,National</v>
      </c>
      <c r="M13" s="563" t="str">
        <f t="shared" ref="M13" si="2">C13</f>
        <v>FT-RSDAHT</v>
      </c>
      <c r="N13" s="564" t="str">
        <f>_xlfn.TEXTJOIN(" ",TRUE,SETUP!$B$3,COMM!F19)</f>
        <v>RSD Ambient Heat to Residential</v>
      </c>
      <c r="O13" s="563" t="s">
        <v>16</v>
      </c>
      <c r="P13" s="563" t="s">
        <v>850</v>
      </c>
    </row>
    <row r="14" spans="1:19">
      <c r="A14" s="562" t="str">
        <f>COMM!A20</f>
        <v/>
      </c>
      <c r="B14" s="560" t="str">
        <f>_xlfn.TEXTJOIN(",",TRUE,IF(LEFT(Regions!$C$3,1)&lt;&gt;"*",Regions!$C$3,""),IF(LEFT(Regions!$D$3,1)&lt;&gt;"*",Regions!$D$3,""))</f>
        <v>IE,National</v>
      </c>
      <c r="C14" s="560" t="str">
        <f>_xlfn.TEXTJOIN("-",TRUE,SETUP!$B$4,COMM!E20)</f>
        <v>FT-RSDETH</v>
      </c>
      <c r="D14" s="561" t="s">
        <v>868</v>
      </c>
      <c r="E14" s="560" t="str">
        <f>COMM!E20</f>
        <v>RSDETH</v>
      </c>
      <c r="F14" s="562">
        <v>1</v>
      </c>
      <c r="G14" s="562">
        <v>50</v>
      </c>
      <c r="H14" s="562">
        <v>0.01</v>
      </c>
      <c r="I14" s="562"/>
      <c r="L14" s="560" t="str">
        <f>_xlfn.TEXTJOIN(",",TRUE,IF(LEFT(Regions!$C$3,1)&lt;&gt;"*",Regions!$C$3,""),IF(LEFT(Regions!$D$3,1)&lt;&gt;"*",Regions!$D$3,""))</f>
        <v>IE,National</v>
      </c>
      <c r="M14" s="563" t="str">
        <f t="shared" si="0"/>
        <v>FT-RSDETH</v>
      </c>
      <c r="N14" s="564" t="str">
        <f>_xlfn.TEXTJOIN(" ",TRUE,SETUP!$B$3,COMM!F20)</f>
        <v>RSD Ethanol to Residential</v>
      </c>
      <c r="O14" s="563" t="s">
        <v>16</v>
      </c>
      <c r="P14" s="563" t="s">
        <v>850</v>
      </c>
    </row>
    <row r="15" spans="1:19">
      <c r="A15" s="562" t="str">
        <f>COMM!A21</f>
        <v/>
      </c>
      <c r="B15" s="560" t="str">
        <f>_xlfn.TEXTJOIN(",",TRUE,IF(LEFT(Regions!$C$3,1)&lt;&gt;"*",Regions!$C$3,""),IF(LEFT(Regions!$D$3,1)&lt;&gt;"*",Regions!$D$3,""))</f>
        <v>IE,National</v>
      </c>
      <c r="C15" s="560" t="str">
        <f>_xlfn.TEXTJOIN("-",TRUE,SETUP!$B$4,COMM!E21)</f>
        <v>FT-RSDBDL</v>
      </c>
      <c r="D15" s="561" t="s">
        <v>869</v>
      </c>
      <c r="E15" s="560" t="str">
        <f>COMM!E21</f>
        <v>RSDBDL</v>
      </c>
      <c r="F15" s="562">
        <v>1</v>
      </c>
      <c r="G15" s="562">
        <v>50</v>
      </c>
      <c r="H15" s="562">
        <v>0.01</v>
      </c>
      <c r="I15" s="562"/>
      <c r="L15" s="560" t="str">
        <f>_xlfn.TEXTJOIN(",",TRUE,IF(LEFT(Regions!$C$3,1)&lt;&gt;"*",Regions!$C$3,""),IF(LEFT(Regions!$D$3,1)&lt;&gt;"*",Regions!$D$3,""))</f>
        <v>IE,National</v>
      </c>
      <c r="M15" s="563" t="str">
        <f t="shared" si="0"/>
        <v>FT-RSDBDL</v>
      </c>
      <c r="N15" s="564" t="str">
        <f>_xlfn.TEXTJOIN(" ",TRUE,SETUP!$B$3,COMM!F21)</f>
        <v>RSD Biodiesel to Residential</v>
      </c>
      <c r="O15" s="563" t="s">
        <v>16</v>
      </c>
      <c r="P15" s="563" t="s">
        <v>850</v>
      </c>
    </row>
    <row r="16" spans="1:19">
      <c r="A16" s="562"/>
      <c r="B16" s="560" t="str">
        <f>_xlfn.TEXTJOIN(",",TRUE,IF(LEFT(Regions!$C$3,1)&lt;&gt;"*",Regions!$C$3,""),IF(LEFT(Regions!$D$3,1)&lt;&gt;"*",Regions!$D$3,""))</f>
        <v>IE,National</v>
      </c>
      <c r="C16" s="560" t="str">
        <f>_xlfn.TEXTJOIN("-",TRUE,SETUP!$B$4,COMM!E24)</f>
        <v>FT-RSDELC</v>
      </c>
      <c r="D16" s="561" t="s">
        <v>988</v>
      </c>
      <c r="E16" s="560" t="str">
        <f>COMM!E24</f>
        <v>RSDELC</v>
      </c>
      <c r="F16" s="562">
        <v>1</v>
      </c>
      <c r="G16" s="562">
        <v>50</v>
      </c>
      <c r="H16" s="562">
        <v>0.01</v>
      </c>
      <c r="I16" s="562"/>
      <c r="L16" s="560" t="str">
        <f>_xlfn.TEXTJOIN(",",TRUE,IF(LEFT(Regions!$C$3,1)&lt;&gt;"*",Regions!$C$3,""),IF(LEFT(Regions!$D$3,1)&lt;&gt;"*",Regions!$D$3,""))</f>
        <v>IE,National</v>
      </c>
      <c r="M16" s="563" t="str">
        <f t="shared" si="0"/>
        <v>FT-RSDELC</v>
      </c>
      <c r="N16" s="564" t="str">
        <f>_xlfn.TEXTJOIN(" ",TRUE,SETUP!$B$3,COMM!F24)</f>
        <v>RSD Electricity to Residential</v>
      </c>
      <c r="O16" s="563" t="s">
        <v>16</v>
      </c>
      <c r="P16" s="563" t="s">
        <v>850</v>
      </c>
    </row>
    <row r="17" spans="1:16">
      <c r="A17" s="562"/>
      <c r="B17" s="560" t="str">
        <f>_xlfn.TEXTJOIN(",",TRUE,IF(LEFT(Regions!$C$3,1)&lt;&gt;"*",Regions!$C$3,""),IF(LEFT(Regions!$D$3,1)&lt;&gt;"*",Regions!$D$3,""))</f>
        <v>IE,National</v>
      </c>
      <c r="C17" s="560" t="str">
        <f>_xlfn.TEXTJOIN("-",TRUE,SETUP!$B$4,COMM!E25)</f>
        <v>FT-RSDHET</v>
      </c>
      <c r="D17" s="561" t="s">
        <v>990</v>
      </c>
      <c r="E17" s="560" t="str">
        <f>COMM!E25</f>
        <v>RSDHET</v>
      </c>
      <c r="F17" s="562">
        <v>1</v>
      </c>
      <c r="G17" s="562">
        <v>50</v>
      </c>
      <c r="H17" s="562">
        <v>0.01</v>
      </c>
      <c r="I17" s="562"/>
      <c r="L17" s="560" t="str">
        <f>_xlfn.TEXTJOIN(",",TRUE,IF(LEFT(Regions!$C$3,1)&lt;&gt;"*",Regions!$C$3,""),IF(LEFT(Regions!$D$3,1)&lt;&gt;"*",Regions!$D$3,""))</f>
        <v>IE,National</v>
      </c>
      <c r="M17" s="563" t="str">
        <f t="shared" si="0"/>
        <v>FT-RSDHET</v>
      </c>
      <c r="N17" s="564" t="str">
        <f>_xlfn.TEXTJOIN(" ",TRUE,SETUP!$B$3,COMM!F25)</f>
        <v>RSD Heat to Residential</v>
      </c>
      <c r="O17" s="563" t="s">
        <v>16</v>
      </c>
      <c r="P17" s="563" t="s">
        <v>850</v>
      </c>
    </row>
    <row r="18" spans="1:16">
      <c r="A18" s="562"/>
      <c r="B18" s="562"/>
      <c r="C18" s="560"/>
    </row>
    <row r="19" spans="1:16">
      <c r="A19" s="562"/>
      <c r="B19" s="562"/>
      <c r="C19" s="560"/>
    </row>
    <row r="20" spans="1:16">
      <c r="A20" s="562"/>
      <c r="B20" s="562"/>
      <c r="C20" s="560"/>
    </row>
    <row r="21" spans="1:16">
      <c r="A21" s="562"/>
      <c r="B21" s="562"/>
      <c r="C21" s="560"/>
    </row>
    <row r="22" spans="1:16">
      <c r="A22" s="562"/>
      <c r="B22" s="562"/>
      <c r="C22" s="560"/>
    </row>
    <row r="23" spans="1:16">
      <c r="A23" s="562"/>
      <c r="B23" s="562"/>
      <c r="C23" s="560"/>
    </row>
    <row r="24" spans="1:16">
      <c r="A24" s="562"/>
      <c r="B24" s="562"/>
      <c r="C24" s="560"/>
    </row>
    <row r="25" spans="1:16">
      <c r="A25" s="562"/>
      <c r="B25" s="562"/>
      <c r="C25" s="560"/>
    </row>
    <row r="26" spans="1:16">
      <c r="A26" s="562"/>
      <c r="B26" s="562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V144"/>
  <sheetViews>
    <sheetView topLeftCell="A33" zoomScale="130" zoomScaleNormal="130" workbookViewId="0">
      <selection activeCell="D35" sqref="D35"/>
    </sheetView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4" width="10.42578125" style="548" customWidth="1"/>
    <col min="25" max="26" width="9" style="548" customWidth="1"/>
    <col min="27" max="27" width="6.42578125" style="548" customWidth="1"/>
    <col min="28" max="29" width="10.42578125" style="548" customWidth="1"/>
    <col min="30" max="30" width="16" style="290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4" ht="21.75" thickBot="1">
      <c r="B1" s="70" t="s">
        <v>937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95"/>
      <c r="AI1" s="94"/>
      <c r="AO1" s="94"/>
      <c r="AP1" s="94"/>
      <c r="AQ1" s="94"/>
      <c r="AR1" s="94"/>
      <c r="AS1" s="94"/>
      <c r="AT1" s="94"/>
    </row>
    <row r="2" spans="2:74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96" t="s">
        <v>737</v>
      </c>
      <c r="AF2" s="96" t="s">
        <v>769</v>
      </c>
      <c r="AG2" s="96" t="s">
        <v>773</v>
      </c>
      <c r="AH2" s="97" t="s">
        <v>770</v>
      </c>
      <c r="AI2" s="482" t="s">
        <v>774</v>
      </c>
      <c r="AJ2" s="483" t="s">
        <v>771</v>
      </c>
      <c r="AK2" s="482" t="s">
        <v>772</v>
      </c>
      <c r="AL2" s="460" t="s">
        <v>705</v>
      </c>
      <c r="AM2" s="461" t="s">
        <v>706</v>
      </c>
      <c r="AN2" s="461" t="s">
        <v>707</v>
      </c>
      <c r="AO2" s="461" t="s">
        <v>708</v>
      </c>
      <c r="AP2" s="461" t="s">
        <v>709</v>
      </c>
      <c r="AQ2" s="461" t="s">
        <v>710</v>
      </c>
      <c r="AR2" s="461" t="s">
        <v>711</v>
      </c>
      <c r="AS2" s="461" t="s">
        <v>712</v>
      </c>
      <c r="AT2" s="461" t="s">
        <v>713</v>
      </c>
      <c r="AU2" s="461" t="s">
        <v>714</v>
      </c>
      <c r="AV2" s="461" t="s">
        <v>715</v>
      </c>
      <c r="AW2" s="461" t="s">
        <v>716</v>
      </c>
      <c r="AX2" s="461" t="s">
        <v>717</v>
      </c>
      <c r="AY2" s="461" t="s">
        <v>718</v>
      </c>
      <c r="AZ2" s="461" t="s">
        <v>719</v>
      </c>
      <c r="BA2" s="461" t="s">
        <v>720</v>
      </c>
      <c r="BB2" s="463" t="s">
        <v>259</v>
      </c>
      <c r="BC2" s="461" t="s">
        <v>721</v>
      </c>
      <c r="BD2" s="461" t="s">
        <v>722</v>
      </c>
      <c r="BE2" s="461" t="s">
        <v>723</v>
      </c>
      <c r="BF2" s="461" t="s">
        <v>724</v>
      </c>
      <c r="BG2" s="461" t="s">
        <v>725</v>
      </c>
      <c r="BH2" s="461" t="s">
        <v>726</v>
      </c>
      <c r="BI2" s="461" t="s">
        <v>727</v>
      </c>
      <c r="BJ2" s="461" t="s">
        <v>728</v>
      </c>
      <c r="BK2" s="461" t="s">
        <v>729</v>
      </c>
      <c r="BL2" s="461" t="s">
        <v>730</v>
      </c>
      <c r="BM2" s="461" t="s">
        <v>731</v>
      </c>
      <c r="BN2" s="461" t="s">
        <v>732</v>
      </c>
      <c r="BO2" s="461" t="s">
        <v>733</v>
      </c>
      <c r="BP2" s="461" t="s">
        <v>734</v>
      </c>
      <c r="BQ2" s="461" t="s">
        <v>735</v>
      </c>
      <c r="BR2" s="462" t="s">
        <v>736</v>
      </c>
      <c r="BS2" s="96" t="s">
        <v>286</v>
      </c>
    </row>
    <row r="3" spans="2:74" ht="21">
      <c r="B3" s="70" t="s">
        <v>817</v>
      </c>
      <c r="C3" s="70"/>
      <c r="D3" s="70"/>
      <c r="E3" s="70"/>
      <c r="F3" s="43" t="s">
        <v>936</v>
      </c>
      <c r="G3" s="43"/>
      <c r="H3" s="43"/>
      <c r="I3" s="43"/>
      <c r="J3" s="43"/>
      <c r="K3" s="43"/>
      <c r="L3" s="43"/>
      <c r="M3" s="32"/>
      <c r="N3" s="34" t="s">
        <v>935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323"/>
      <c r="AF3" s="323"/>
      <c r="AG3" s="466" t="str">
        <f>"*H_"&amp;"*"&amp;RIGHT(AJ3,LEN(AJ3)-3)&amp;"_"&amp;SETUP!B64</f>
        <v>*H_*COABIT_X0</v>
      </c>
      <c r="AH3" s="466" t="str">
        <f>COMM!F6&amp;"_"&amp;SETUP!C64</f>
        <v>Coal to Residential_Existing 00</v>
      </c>
      <c r="AI3" s="466" t="e">
        <f>RSD_Balance!#REF!</f>
        <v>#REF!</v>
      </c>
      <c r="AJ3" s="466" t="s">
        <v>632</v>
      </c>
      <c r="AK3" s="466">
        <v>1</v>
      </c>
      <c r="AL3" s="466"/>
      <c r="AM3" s="466"/>
      <c r="AN3" s="466"/>
      <c r="AO3" s="466">
        <v>5.2909653443917494E-2</v>
      </c>
      <c r="AP3" s="466">
        <v>0.1130595111768057</v>
      </c>
      <c r="AQ3" s="466">
        <v>0.18480169736713609</v>
      </c>
      <c r="AR3" s="466">
        <v>9.1980608893918028E-2</v>
      </c>
      <c r="AS3" s="466">
        <v>4.0248445684114405E-2</v>
      </c>
      <c r="AT3" s="466">
        <v>6.6194646918417144E-2</v>
      </c>
      <c r="AU3" s="466">
        <v>0.12021532312122017</v>
      </c>
      <c r="AV3" s="466">
        <v>5.2154967135292975E-2</v>
      </c>
      <c r="AW3" s="466">
        <v>1.3178805351752886E-2</v>
      </c>
      <c r="AX3" s="466">
        <v>1.4108453121111133E-2</v>
      </c>
      <c r="AY3" s="466">
        <v>2.1205986611954164E-2</v>
      </c>
      <c r="AZ3" s="466">
        <v>7.1491504124769718E-3</v>
      </c>
      <c r="BA3" s="466">
        <v>3.4589279795612465E-2</v>
      </c>
      <c r="BB3" s="466">
        <v>5.5365584468802055E-2</v>
      </c>
      <c r="BC3" s="466">
        <v>9.9766180708504015E-2</v>
      </c>
      <c r="BD3" s="466">
        <v>4.2243948847130071E-2</v>
      </c>
      <c r="BE3" s="464"/>
      <c r="BF3" s="466">
        <v>5.0264170771721614E-2</v>
      </c>
      <c r="BG3" s="466">
        <v>0.10740653561796541</v>
      </c>
      <c r="BH3" s="466">
        <v>0.17556161249877927</v>
      </c>
      <c r="BI3" s="466">
        <v>8.7381578449222119E-2</v>
      </c>
      <c r="BJ3" s="466">
        <v>3.8236023399908683E-2</v>
      </c>
      <c r="BK3" s="466">
        <v>6.2884914572496287E-2</v>
      </c>
      <c r="BL3" s="466">
        <v>0.11420455696515916</v>
      </c>
      <c r="BM3" s="466">
        <v>4.9547218778528322E-2</v>
      </c>
      <c r="BN3" s="466">
        <v>1.2519865084165241E-2</v>
      </c>
      <c r="BO3" s="466">
        <v>1.3403030465055575E-2</v>
      </c>
      <c r="BP3" s="466">
        <v>2.0145687281356454E-2</v>
      </c>
      <c r="BQ3" s="466">
        <v>6.7916928918531228E-3</v>
      </c>
      <c r="BR3" s="466">
        <v>3.2859815805831839E-2</v>
      </c>
      <c r="BS3" s="466">
        <v>5.259730524536195E-2</v>
      </c>
      <c r="BT3" s="466">
        <v>9.4777871673078815E-2</v>
      </c>
      <c r="BU3" s="466">
        <v>4.0131751404773562E-2</v>
      </c>
      <c r="BV3" s="458" t="s">
        <v>456</v>
      </c>
    </row>
    <row r="4" spans="2:74" ht="12" customHeight="1">
      <c r="B4" s="36" t="s">
        <v>932</v>
      </c>
      <c r="C4" s="36" t="s">
        <v>260</v>
      </c>
      <c r="D4" s="36" t="s">
        <v>272</v>
      </c>
      <c r="E4" s="36" t="s">
        <v>262</v>
      </c>
      <c r="F4" s="36" t="s">
        <v>263</v>
      </c>
      <c r="G4" s="44" t="s">
        <v>273</v>
      </c>
      <c r="H4" s="44" t="s">
        <v>940</v>
      </c>
      <c r="I4" s="44" t="s">
        <v>991</v>
      </c>
      <c r="J4" s="44" t="s">
        <v>274</v>
      </c>
      <c r="K4" s="44" t="s">
        <v>275</v>
      </c>
      <c r="L4" s="44" t="s">
        <v>874</v>
      </c>
      <c r="M4" s="32"/>
      <c r="N4" s="36" t="s">
        <v>266</v>
      </c>
      <c r="O4" s="36" t="s">
        <v>932</v>
      </c>
      <c r="P4" s="36" t="s">
        <v>260</v>
      </c>
      <c r="Q4" s="36" t="s">
        <v>261</v>
      </c>
      <c r="R4" s="36" t="s">
        <v>267</v>
      </c>
      <c r="S4" s="36" t="s">
        <v>268</v>
      </c>
      <c r="T4" s="36" t="s">
        <v>269</v>
      </c>
      <c r="U4" s="36" t="s">
        <v>270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467" t="str">
        <f>"*H_"&amp;"*"&amp;RIGHT(AJ4,LEN(AJ4)-3)&amp;"_"&amp;SETUP!B64</f>
        <v>*H_*COAHAR_X0</v>
      </c>
      <c r="AH4" s="467" t="e">
        <f>COMM!#REF!&amp;"_"&amp;SETUP!C64</f>
        <v>#REF!</v>
      </c>
      <c r="AI4" s="467" t="e">
        <f>RSD_Balance!#REF!</f>
        <v>#REF!</v>
      </c>
      <c r="AJ4" s="467" t="s">
        <v>633</v>
      </c>
      <c r="AK4" s="467">
        <v>1</v>
      </c>
      <c r="AL4" s="467"/>
      <c r="AM4" s="467"/>
      <c r="AN4" s="467"/>
      <c r="AO4" s="467">
        <v>5.2909653443917494E-2</v>
      </c>
      <c r="AP4" s="467">
        <v>0.1130595111768057</v>
      </c>
      <c r="AQ4" s="467">
        <v>0.18480169736713609</v>
      </c>
      <c r="AR4" s="467">
        <v>9.1980608893918028E-2</v>
      </c>
      <c r="AS4" s="467">
        <v>4.0248445684114405E-2</v>
      </c>
      <c r="AT4" s="467">
        <v>6.6194646918417144E-2</v>
      </c>
      <c r="AU4" s="467">
        <v>0.12021532312122017</v>
      </c>
      <c r="AV4" s="467">
        <v>5.2154967135292975E-2</v>
      </c>
      <c r="AW4" s="467">
        <v>1.3178805351752886E-2</v>
      </c>
      <c r="AX4" s="467">
        <v>1.4108453121111133E-2</v>
      </c>
      <c r="AY4" s="467">
        <v>2.1205986611954164E-2</v>
      </c>
      <c r="AZ4" s="467">
        <v>7.1491504124769718E-3</v>
      </c>
      <c r="BA4" s="467">
        <v>3.4589279795612465E-2</v>
      </c>
      <c r="BB4" s="467">
        <v>5.5365584468802055E-2</v>
      </c>
      <c r="BC4" s="467">
        <v>9.9766180708504015E-2</v>
      </c>
      <c r="BD4" s="467">
        <v>4.2243948847130071E-2</v>
      </c>
      <c r="BE4" s="464"/>
      <c r="BF4" s="467">
        <v>5.0264170771721614E-2</v>
      </c>
      <c r="BG4" s="467">
        <v>0.10740653561796541</v>
      </c>
      <c r="BH4" s="467">
        <v>0.17556161249877927</v>
      </c>
      <c r="BI4" s="467">
        <v>8.7381578449222119E-2</v>
      </c>
      <c r="BJ4" s="467">
        <v>3.8236023399908683E-2</v>
      </c>
      <c r="BK4" s="467">
        <v>6.2884914572496287E-2</v>
      </c>
      <c r="BL4" s="467">
        <v>0.11420455696515916</v>
      </c>
      <c r="BM4" s="467">
        <v>4.9547218778528322E-2</v>
      </c>
      <c r="BN4" s="467">
        <v>1.2519865084165241E-2</v>
      </c>
      <c r="BO4" s="467">
        <v>1.3403030465055575E-2</v>
      </c>
      <c r="BP4" s="467">
        <v>2.0145687281356454E-2</v>
      </c>
      <c r="BQ4" s="467">
        <v>6.7916928918531228E-3</v>
      </c>
      <c r="BR4" s="467">
        <v>3.2859815805831839E-2</v>
      </c>
      <c r="BS4" s="467">
        <v>5.259730524536195E-2</v>
      </c>
      <c r="BT4" s="467">
        <v>9.4777871673078815E-2</v>
      </c>
      <c r="BU4" s="467">
        <v>4.0131751404773562E-2</v>
      </c>
      <c r="BV4" s="458" t="s">
        <v>456</v>
      </c>
    </row>
    <row r="5" spans="2:74" ht="26.25" thickBot="1">
      <c r="B5" s="1042" t="s">
        <v>939</v>
      </c>
      <c r="C5" s="1042" t="s">
        <v>276</v>
      </c>
      <c r="D5" s="1042" t="s">
        <v>277</v>
      </c>
      <c r="E5" s="1042" t="s">
        <v>278</v>
      </c>
      <c r="F5" s="1042" t="s">
        <v>279</v>
      </c>
      <c r="G5" s="1043" t="s">
        <v>280</v>
      </c>
      <c r="H5" s="1043" t="s">
        <v>280</v>
      </c>
      <c r="I5" s="1043"/>
      <c r="J5" s="1044"/>
      <c r="K5" s="1044"/>
      <c r="L5" s="1044" t="s">
        <v>875</v>
      </c>
      <c r="M5" s="32"/>
      <c r="N5" s="38" t="s">
        <v>259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466" t="str">
        <f>"*H_"&amp;"*"&amp;RIGHT(AJ5,LEN(AJ5)-3)&amp;"_"&amp;SETUP!B65</f>
        <v>*H_*COAHAR_X1</v>
      </c>
      <c r="AH5" s="466" t="e">
        <f>COMM!#REF!&amp;"_"&amp;SETUP!C65</f>
        <v>#REF!</v>
      </c>
      <c r="AI5" s="466" t="e">
        <f>RSD_Balance!#REF!</f>
        <v>#REF!</v>
      </c>
      <c r="AJ5" s="466" t="s">
        <v>633</v>
      </c>
      <c r="AK5" s="466">
        <v>1</v>
      </c>
      <c r="AL5" s="466"/>
      <c r="AM5" s="466"/>
      <c r="AN5" s="466"/>
      <c r="AO5" s="466">
        <v>5.2909653443917494E-2</v>
      </c>
      <c r="AP5" s="466">
        <v>0.1130595111768057</v>
      </c>
      <c r="AQ5" s="466">
        <v>0.18480169736713609</v>
      </c>
      <c r="AR5" s="466">
        <v>9.1980608893918028E-2</v>
      </c>
      <c r="AS5" s="466">
        <v>4.0248445684114405E-2</v>
      </c>
      <c r="AT5" s="466">
        <v>6.6194646918417144E-2</v>
      </c>
      <c r="AU5" s="466">
        <v>0.12021532312122017</v>
      </c>
      <c r="AV5" s="466">
        <v>5.2154967135292975E-2</v>
      </c>
      <c r="AW5" s="466">
        <v>1.3178805351752886E-2</v>
      </c>
      <c r="AX5" s="466">
        <v>1.4108453121111133E-2</v>
      </c>
      <c r="AY5" s="466">
        <v>2.1205986611954164E-2</v>
      </c>
      <c r="AZ5" s="466">
        <v>7.1491504124769718E-3</v>
      </c>
      <c r="BA5" s="466">
        <v>3.4589279795612465E-2</v>
      </c>
      <c r="BB5" s="466">
        <v>5.5365584468802055E-2</v>
      </c>
      <c r="BC5" s="466">
        <v>9.9766180708504015E-2</v>
      </c>
      <c r="BD5" s="466">
        <v>4.2243948847130071E-2</v>
      </c>
      <c r="BE5" s="464"/>
      <c r="BF5" s="466">
        <v>5.0264170771721614E-2</v>
      </c>
      <c r="BG5" s="466">
        <v>0.10740653561796541</v>
      </c>
      <c r="BH5" s="466">
        <v>0.17556161249877927</v>
      </c>
      <c r="BI5" s="466">
        <v>8.7381578449222119E-2</v>
      </c>
      <c r="BJ5" s="466">
        <v>3.8236023399908683E-2</v>
      </c>
      <c r="BK5" s="466">
        <v>6.2884914572496287E-2</v>
      </c>
      <c r="BL5" s="466">
        <v>0.11420455696515916</v>
      </c>
      <c r="BM5" s="466">
        <v>4.9547218778528322E-2</v>
      </c>
      <c r="BN5" s="466">
        <v>1.2519865084165241E-2</v>
      </c>
      <c r="BO5" s="466">
        <v>1.3403030465055575E-2</v>
      </c>
      <c r="BP5" s="466">
        <v>2.0145687281356454E-2</v>
      </c>
      <c r="BQ5" s="466">
        <v>6.7916928918531228E-3</v>
      </c>
      <c r="BR5" s="466">
        <v>3.2859815805831839E-2</v>
      </c>
      <c r="BS5" s="466">
        <v>5.259730524536195E-2</v>
      </c>
      <c r="BT5" s="466">
        <v>9.4777871673078815E-2</v>
      </c>
      <c r="BU5" s="466">
        <v>4.0131751404773562E-2</v>
      </c>
      <c r="BV5" s="458" t="s">
        <v>456</v>
      </c>
    </row>
    <row r="6" spans="2:74" ht="12" customHeight="1">
      <c r="B6" s="1045" t="str">
        <f>_xlfn.TEXTJOIN(",",TRUE,IF(LEFT(Regions!$C$3,1)&lt;&gt;"*",Regions!$C$3,""),IF(LEFT(Regions!$D$3,1)&lt;&gt;"*",Regions!$D$3,""))</f>
        <v>IE,National</v>
      </c>
      <c r="C6" s="1046" t="str">
        <f>P6</f>
        <v>R-BLD_Apt</v>
      </c>
      <c r="D6" s="1047" t="str">
        <f>Q6</f>
        <v>Residential Building Apartment</v>
      </c>
      <c r="E6" s="1048" t="str">
        <f>COMM!O9</f>
        <v>RSDSH_Apt</v>
      </c>
      <c r="F6" s="1047" t="str">
        <f>COMM!O6</f>
        <v>RSD_Apt</v>
      </c>
      <c r="G6" s="1049">
        <f>IF(DwellingStocks!H29=0,"",DwellingStocks!$I$38/1000)</f>
        <v>206.79888499999998</v>
      </c>
      <c r="H6" s="1049">
        <v>172.33</v>
      </c>
      <c r="I6" s="1049">
        <v>1</v>
      </c>
      <c r="J6" s="1047">
        <v>100</v>
      </c>
      <c r="K6" s="1047">
        <v>1</v>
      </c>
      <c r="L6" s="1076">
        <f>'SHWLP-Apt'!$AB$27/$G$6</f>
        <v>1.3872137905792753E-2</v>
      </c>
      <c r="M6" s="548"/>
      <c r="N6" s="360" t="s">
        <v>281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280</v>
      </c>
      <c r="S6" s="362" t="s">
        <v>280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467" t="str">
        <f>"*H_"&amp;"*"&amp;RIGHT(AJ6,LEN(AJ6)-3)&amp;"_"&amp;SETUP!B64</f>
        <v>*H_*COACOK_X0</v>
      </c>
      <c r="AH6" s="467" t="e">
        <f>COMM!#REF!&amp;"_"&amp;SETUP!C64</f>
        <v>#REF!</v>
      </c>
      <c r="AI6" s="467" t="e">
        <f>RSD_Balance!#REF!</f>
        <v>#REF!</v>
      </c>
      <c r="AJ6" s="467" t="s">
        <v>634</v>
      </c>
      <c r="AK6" s="467">
        <v>1</v>
      </c>
      <c r="AL6" s="467"/>
      <c r="AM6" s="467"/>
      <c r="AN6" s="467"/>
      <c r="AO6" s="467">
        <v>5.2909653443917494E-2</v>
      </c>
      <c r="AP6" s="467">
        <v>0.1130595111768057</v>
      </c>
      <c r="AQ6" s="467">
        <v>0.18480169736713609</v>
      </c>
      <c r="AR6" s="467">
        <v>9.1980608893918028E-2</v>
      </c>
      <c r="AS6" s="467">
        <v>4.0248445684114405E-2</v>
      </c>
      <c r="AT6" s="467">
        <v>6.6194646918417144E-2</v>
      </c>
      <c r="AU6" s="467">
        <v>0.12021532312122017</v>
      </c>
      <c r="AV6" s="467">
        <v>5.2154967135292975E-2</v>
      </c>
      <c r="AW6" s="467">
        <v>1.3178805351752886E-2</v>
      </c>
      <c r="AX6" s="467">
        <v>1.4108453121111133E-2</v>
      </c>
      <c r="AY6" s="467">
        <v>2.1205986611954164E-2</v>
      </c>
      <c r="AZ6" s="467">
        <v>7.1491504124769718E-3</v>
      </c>
      <c r="BA6" s="467">
        <v>3.4589279795612465E-2</v>
      </c>
      <c r="BB6" s="467">
        <v>5.5365584468802055E-2</v>
      </c>
      <c r="BC6" s="467">
        <v>9.9766180708504015E-2</v>
      </c>
      <c r="BD6" s="467">
        <v>4.2243948847130071E-2</v>
      </c>
      <c r="BE6" s="464"/>
      <c r="BF6" s="467">
        <v>5.0264170771721614E-2</v>
      </c>
      <c r="BG6" s="467">
        <v>0.10740653561796541</v>
      </c>
      <c r="BH6" s="467">
        <v>0.17556161249877927</v>
      </c>
      <c r="BI6" s="467">
        <v>8.7381578449222119E-2</v>
      </c>
      <c r="BJ6" s="467">
        <v>3.8236023399908683E-2</v>
      </c>
      <c r="BK6" s="467">
        <v>6.2884914572496287E-2</v>
      </c>
      <c r="BL6" s="467">
        <v>0.11420455696515916</v>
      </c>
      <c r="BM6" s="467">
        <v>4.9547218778528322E-2</v>
      </c>
      <c r="BN6" s="467">
        <v>1.2519865084165241E-2</v>
      </c>
      <c r="BO6" s="467">
        <v>1.3403030465055575E-2</v>
      </c>
      <c r="BP6" s="467">
        <v>2.0145687281356454E-2</v>
      </c>
      <c r="BQ6" s="467">
        <v>6.7916928918531228E-3</v>
      </c>
      <c r="BR6" s="467">
        <v>3.2859815805831839E-2</v>
      </c>
      <c r="BS6" s="467">
        <v>5.259730524536195E-2</v>
      </c>
      <c r="BT6" s="467">
        <v>9.4777871673078815E-2</v>
      </c>
      <c r="BU6" s="467">
        <v>4.0131751404773562E-2</v>
      </c>
      <c r="BV6" s="458" t="s">
        <v>456</v>
      </c>
    </row>
    <row r="7" spans="2:74" s="290" customFormat="1" ht="12" customHeight="1">
      <c r="B7" s="1050"/>
      <c r="C7" s="1051"/>
      <c r="D7" s="1052"/>
      <c r="E7" s="1053" t="str">
        <f>COMM!O12</f>
        <v>RSDSC_Apt</v>
      </c>
      <c r="F7" s="1052"/>
      <c r="G7" s="1054"/>
      <c r="H7" s="1054"/>
      <c r="I7" s="1054"/>
      <c r="J7" s="1052"/>
      <c r="K7" s="1052"/>
      <c r="L7" s="1077">
        <v>0</v>
      </c>
      <c r="M7" s="548"/>
      <c r="N7" s="612" t="s">
        <v>281</v>
      </c>
      <c r="O7" s="612" t="str">
        <f>_xlfn.TEXTJOIN(",",TRUE,IF(LEFT(Regions!$C$3,1)&lt;&gt;"*",Regions!$C$3,""),IF(LEFT(Regions!$D$3,1)&lt;&gt;"*",Regions!$D$3,""))</f>
        <v>IE,National</v>
      </c>
      <c r="P7" s="612" t="str">
        <f>_xlfn.TEXTJOIN("",TRUE,LEFT(SETUP!B$3,1),"-",SETUP!B$85,"_",SETUP!B$37)</f>
        <v>R-BLD_Att</v>
      </c>
      <c r="Q7" s="612" t="str">
        <f>_xlfn.TEXTJOIN(" ",TRUE,SETUP!C$3,SETUP!C$85,SETUP!C$37)</f>
        <v>Residential Building Attached</v>
      </c>
      <c r="R7" s="613" t="s">
        <v>280</v>
      </c>
      <c r="S7" s="612" t="s">
        <v>280</v>
      </c>
      <c r="T7" s="613"/>
      <c r="U7" s="612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7"/>
      <c r="BD7" s="467"/>
      <c r="BE7" s="464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467"/>
      <c r="BV7" s="458"/>
    </row>
    <row r="8" spans="2:74" s="290" customFormat="1" ht="12" customHeight="1">
      <c r="B8" s="1055"/>
      <c r="C8" s="1056"/>
      <c r="D8" s="1056"/>
      <c r="E8" s="1057" t="str">
        <f>COMM!O15</f>
        <v>RSDWH_Apt</v>
      </c>
      <c r="F8" s="1056"/>
      <c r="G8" s="1058"/>
      <c r="H8" s="1058"/>
      <c r="I8" s="1058"/>
      <c r="J8" s="1056"/>
      <c r="K8" s="1056"/>
      <c r="L8" s="1078">
        <f>'SHWLP-Apt'!$AB$54/$G$6</f>
        <v>1.2270545185884585E-2</v>
      </c>
      <c r="M8" s="548"/>
      <c r="N8" s="360" t="s">
        <v>281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280</v>
      </c>
      <c r="S8" s="362" t="s">
        <v>280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7"/>
      <c r="BD8" s="467"/>
      <c r="BE8" s="464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467"/>
      <c r="BV8" s="458"/>
    </row>
    <row r="9" spans="2:74" s="290" customFormat="1" ht="12" customHeight="1">
      <c r="B9" s="1050"/>
      <c r="C9" s="1051"/>
      <c r="D9" s="1052"/>
      <c r="E9" s="1053" t="str">
        <f>COMM!O18</f>
        <v>RSDLT_Apt</v>
      </c>
      <c r="F9" s="1052"/>
      <c r="G9" s="1054"/>
      <c r="H9" s="1054"/>
      <c r="I9" s="1054"/>
      <c r="J9" s="1052"/>
      <c r="K9" s="1052"/>
      <c r="L9" s="1077">
        <f>'SHWLP-Apt'!$AB$59/$G$6</f>
        <v>6.4458708104453747E-4</v>
      </c>
      <c r="M9" s="548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7"/>
      <c r="BD9" s="467"/>
      <c r="BE9" s="464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67"/>
      <c r="BU9" s="467"/>
      <c r="BV9" s="458"/>
    </row>
    <row r="10" spans="2:74" s="290" customFormat="1" ht="12" customHeight="1" thickBot="1">
      <c r="B10" s="1059"/>
      <c r="C10" s="1060"/>
      <c r="D10" s="1060"/>
      <c r="E10" s="1061" t="str">
        <f>COMM!O21</f>
        <v>RSDPF_Apt</v>
      </c>
      <c r="F10" s="1060"/>
      <c r="G10" s="1062"/>
      <c r="H10" s="1062"/>
      <c r="I10" s="1062"/>
      <c r="J10" s="1060"/>
      <c r="K10" s="1060"/>
      <c r="L10" s="1079">
        <f>'SHWLP-Apt'!$AB$60/$G$6</f>
        <v>1.9923424990874787E-4</v>
      </c>
      <c r="M10" s="548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7"/>
      <c r="BD10" s="467"/>
      <c r="BE10" s="464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67"/>
      <c r="BU10" s="467"/>
      <c r="BV10" s="458"/>
    </row>
    <row r="11" spans="2:74" ht="12" customHeight="1">
      <c r="B11" s="1063" t="str">
        <f>_xlfn.TEXTJOIN(",",TRUE,IF(LEFT(Regions!$C$3,1)&lt;&gt;"*",Regions!$C$3,""),IF(LEFT(Regions!$D$3,1)&lt;&gt;"*",Regions!$D$3,""))</f>
        <v>IE,National</v>
      </c>
      <c r="C11" s="1071" t="str">
        <f>P7</f>
        <v>R-BLD_Att</v>
      </c>
      <c r="D11" s="1064" t="str">
        <f>Q7</f>
        <v>Residential Building Attached</v>
      </c>
      <c r="E11" s="1065" t="str">
        <f>COMM!O10</f>
        <v>RSDSH_Att</v>
      </c>
      <c r="F11" s="1064" t="str">
        <f>COMM!O7</f>
        <v>RSD_Att</v>
      </c>
      <c r="G11" s="1066">
        <f>IF(DwellingStocks!H30=0,"",DwellingStocks!$J$38/1000)</f>
        <v>766.35172099999977</v>
      </c>
      <c r="H11" s="1066">
        <v>638.63</v>
      </c>
      <c r="I11" s="1066">
        <v>1</v>
      </c>
      <c r="J11" s="1064">
        <v>100</v>
      </c>
      <c r="K11" s="1064">
        <v>1</v>
      </c>
      <c r="L11" s="1080">
        <f>'SHWLP-Att'!$AB$27/$G$11</f>
        <v>2.8267190629549382E-2</v>
      </c>
      <c r="M11" s="548"/>
      <c r="T11"/>
      <c r="U11" s="81"/>
      <c r="V11" s="81"/>
      <c r="W11" s="1023"/>
      <c r="X11" s="1023"/>
      <c r="Y11" s="1023"/>
      <c r="Z11" s="1023"/>
      <c r="AA11" s="81"/>
      <c r="AB11" s="81"/>
      <c r="AC11" s="81"/>
      <c r="AD11" s="81"/>
      <c r="AE11" s="81"/>
      <c r="AF11" s="81"/>
      <c r="AG11" s="466" t="str">
        <f>"*H_"&amp;"*"&amp;RIGHT(AJ11,LEN(AJ11)-3)&amp;"_"&amp;SETUP!B64</f>
        <v>*H_*COALIG_X0</v>
      </c>
      <c r="AH11" s="466" t="e">
        <f>COMM!#REF!&amp;"_"&amp;SETUP!C64</f>
        <v>#REF!</v>
      </c>
      <c r="AI11" s="466" t="e">
        <f>RSD_Balance!#REF!</f>
        <v>#REF!</v>
      </c>
      <c r="AJ11" s="466" t="s">
        <v>635</v>
      </c>
      <c r="AK11" s="466">
        <v>1</v>
      </c>
      <c r="AL11" s="466"/>
      <c r="AM11" s="466"/>
      <c r="AN11" s="466"/>
      <c r="AO11" s="466">
        <v>5.2909653443917494E-2</v>
      </c>
      <c r="AP11" s="466">
        <v>0.1130595111768057</v>
      </c>
      <c r="AQ11" s="466">
        <v>0.18480169736713609</v>
      </c>
      <c r="AR11" s="466">
        <v>9.1980608893918028E-2</v>
      </c>
      <c r="AS11" s="466">
        <v>4.0248445684114405E-2</v>
      </c>
      <c r="AT11" s="466">
        <v>6.6194646918417144E-2</v>
      </c>
      <c r="AU11" s="466">
        <v>0.12021532312122017</v>
      </c>
      <c r="AV11" s="466">
        <v>5.2154967135292975E-2</v>
      </c>
      <c r="AW11" s="466">
        <v>1.3178805351752886E-2</v>
      </c>
      <c r="AX11" s="466">
        <v>1.4108453121111133E-2</v>
      </c>
      <c r="AY11" s="466">
        <v>2.1205986611954164E-2</v>
      </c>
      <c r="AZ11" s="466">
        <v>7.1491504124769718E-3</v>
      </c>
      <c r="BA11" s="466">
        <v>3.4589279795612465E-2</v>
      </c>
      <c r="BB11" s="466">
        <v>5.5365584468802055E-2</v>
      </c>
      <c r="BC11" s="466">
        <v>9.9766180708504015E-2</v>
      </c>
      <c r="BD11" s="466">
        <v>4.2243948847130071E-2</v>
      </c>
      <c r="BE11" s="464"/>
      <c r="BF11" s="466">
        <v>5.0264170771721614E-2</v>
      </c>
      <c r="BG11" s="466">
        <v>0.10740653561796541</v>
      </c>
      <c r="BH11" s="466">
        <v>0.17556161249877927</v>
      </c>
      <c r="BI11" s="466">
        <v>8.7381578449222119E-2</v>
      </c>
      <c r="BJ11" s="466">
        <v>3.8236023399908683E-2</v>
      </c>
      <c r="BK11" s="466">
        <v>6.2884914572496287E-2</v>
      </c>
      <c r="BL11" s="466">
        <v>0.11420455696515916</v>
      </c>
      <c r="BM11" s="466">
        <v>4.9547218778528322E-2</v>
      </c>
      <c r="BN11" s="466">
        <v>1.2519865084165241E-2</v>
      </c>
      <c r="BO11" s="466">
        <v>1.3403030465055575E-2</v>
      </c>
      <c r="BP11" s="466">
        <v>2.0145687281356454E-2</v>
      </c>
      <c r="BQ11" s="466">
        <v>6.7916928918531228E-3</v>
      </c>
      <c r="BR11" s="466">
        <v>3.2859815805831839E-2</v>
      </c>
      <c r="BS11" s="466">
        <v>5.259730524536195E-2</v>
      </c>
      <c r="BT11" s="466">
        <v>9.4777871673078815E-2</v>
      </c>
      <c r="BU11" s="466">
        <v>4.0131751404773562E-2</v>
      </c>
      <c r="BV11" s="458" t="s">
        <v>456</v>
      </c>
    </row>
    <row r="12" spans="2:74" ht="12" customHeight="1" thickBot="1">
      <c r="B12" s="1055"/>
      <c r="C12" s="1056"/>
      <c r="D12" s="1056"/>
      <c r="E12" s="1057" t="str">
        <f>COMM!O13</f>
        <v>RSDSC_Att</v>
      </c>
      <c r="F12" s="1056"/>
      <c r="G12" s="1058"/>
      <c r="H12" s="1058"/>
      <c r="I12" s="1058"/>
      <c r="J12" s="1056"/>
      <c r="K12" s="1056"/>
      <c r="L12" s="1078">
        <v>0</v>
      </c>
      <c r="M12" s="548"/>
      <c r="T12"/>
      <c r="U12" s="81"/>
      <c r="V12" s="81"/>
      <c r="W12" s="1023"/>
      <c r="X12" s="1023"/>
      <c r="Y12" s="1023"/>
      <c r="Z12" s="1023"/>
      <c r="AA12" s="81"/>
      <c r="AB12" s="81"/>
      <c r="AC12" s="81"/>
      <c r="AD12" s="81"/>
      <c r="AE12" s="81"/>
      <c r="AF12" s="81"/>
      <c r="AG12" s="467" t="str">
        <f>"*H_"&amp;"*"&amp;RIGHT(AJ12,LEN(AJ12)-3)&amp;"_"&amp;SETUP!B64</f>
        <v>*H_*PEA_X0</v>
      </c>
      <c r="AH12" s="467" t="str">
        <f>COMM!F7&amp;"_"&amp;SETUP!C64</f>
        <v>Peat to Residential_Existing 00</v>
      </c>
      <c r="AI12" s="467" t="str">
        <f>RSD_Balance!A10</f>
        <v>PEA</v>
      </c>
      <c r="AJ12" s="467" t="s">
        <v>458</v>
      </c>
      <c r="AK12" s="467">
        <v>1</v>
      </c>
      <c r="AL12" s="467"/>
      <c r="AM12" s="467"/>
      <c r="AN12" s="467"/>
      <c r="AO12" s="467">
        <v>5.2909653443917494E-2</v>
      </c>
      <c r="AP12" s="467">
        <v>0.1130595111768057</v>
      </c>
      <c r="AQ12" s="467">
        <v>0.18480169736713609</v>
      </c>
      <c r="AR12" s="467">
        <v>9.1980608893918028E-2</v>
      </c>
      <c r="AS12" s="467">
        <v>4.0248445684114405E-2</v>
      </c>
      <c r="AT12" s="467">
        <v>6.6194646918417144E-2</v>
      </c>
      <c r="AU12" s="467">
        <v>0.12021532312122017</v>
      </c>
      <c r="AV12" s="467">
        <v>5.2154967135292975E-2</v>
      </c>
      <c r="AW12" s="467">
        <v>1.3178805351752886E-2</v>
      </c>
      <c r="AX12" s="467">
        <v>1.4108453121111133E-2</v>
      </c>
      <c r="AY12" s="467">
        <v>2.1205986611954164E-2</v>
      </c>
      <c r="AZ12" s="467">
        <v>7.1491504124769718E-3</v>
      </c>
      <c r="BA12" s="467">
        <v>3.4589279795612465E-2</v>
      </c>
      <c r="BB12" s="467">
        <v>5.5365584468802055E-2</v>
      </c>
      <c r="BC12" s="467">
        <v>9.9766180708504015E-2</v>
      </c>
      <c r="BD12" s="467">
        <v>4.2243948847130071E-2</v>
      </c>
      <c r="BE12" s="464"/>
      <c r="BF12" s="467">
        <v>5.0264170771721614E-2</v>
      </c>
      <c r="BG12" s="467">
        <v>0.10740653561796541</v>
      </c>
      <c r="BH12" s="467">
        <v>0.17556161249877927</v>
      </c>
      <c r="BI12" s="467">
        <v>8.7381578449222119E-2</v>
      </c>
      <c r="BJ12" s="467">
        <v>3.8236023399908683E-2</v>
      </c>
      <c r="BK12" s="467">
        <v>6.2884914572496287E-2</v>
      </c>
      <c r="BL12" s="467">
        <v>0.11420455696515916</v>
      </c>
      <c r="BM12" s="467">
        <v>4.9547218778528322E-2</v>
      </c>
      <c r="BN12" s="467">
        <v>1.2519865084165241E-2</v>
      </c>
      <c r="BO12" s="467">
        <v>1.3403030465055575E-2</v>
      </c>
      <c r="BP12" s="467">
        <v>2.0145687281356454E-2</v>
      </c>
      <c r="BQ12" s="467">
        <v>6.7916928918531228E-3</v>
      </c>
      <c r="BR12" s="467">
        <v>3.2859815805831839E-2</v>
      </c>
      <c r="BS12" s="467">
        <v>5.259730524536195E-2</v>
      </c>
      <c r="BT12" s="467">
        <v>9.4777871673078815E-2</v>
      </c>
      <c r="BU12" s="467">
        <v>4.0131751404773562E-2</v>
      </c>
      <c r="BV12" s="458" t="s">
        <v>456</v>
      </c>
    </row>
    <row r="13" spans="2:74" ht="12" customHeight="1" thickBot="1">
      <c r="B13" s="1050"/>
      <c r="C13" s="1051"/>
      <c r="D13" s="1052"/>
      <c r="E13" s="1053" t="str">
        <f>COMM!O16</f>
        <v>RSDWH_Att</v>
      </c>
      <c r="F13" s="1052"/>
      <c r="G13" s="1054"/>
      <c r="H13" s="1054"/>
      <c r="I13" s="1054"/>
      <c r="J13" s="1052"/>
      <c r="K13" s="1052"/>
      <c r="L13" s="1077">
        <f>'SHWLP-Att'!$AB$54/$G$11</f>
        <v>1.0838880017831469E-2</v>
      </c>
      <c r="M13" s="548"/>
      <c r="T13"/>
      <c r="U13" s="81"/>
      <c r="V13" s="1122" t="s">
        <v>686</v>
      </c>
      <c r="W13" s="1123"/>
      <c r="X13" s="1123"/>
      <c r="Y13" s="1123"/>
      <c r="Z13" s="1124"/>
      <c r="AA13" s="81"/>
      <c r="AE13" s="81"/>
      <c r="AF13" s="81"/>
      <c r="AG13" s="466" t="str">
        <f>"*H_"&amp;"*"&amp;RIGHT(AJ13,LEN(AJ13)-3)&amp;"_"&amp;SETUP!B65</f>
        <v>*H_*PEA_X1</v>
      </c>
      <c r="AH13" s="466" t="str">
        <f>COMM!F7&amp;"_"&amp;SETUP!C65</f>
        <v>Peat to Residential_Existing 01</v>
      </c>
      <c r="AI13" s="466" t="str">
        <f>RSD_Balance!A10</f>
        <v>PEA</v>
      </c>
      <c r="AJ13" s="466" t="s">
        <v>458</v>
      </c>
      <c r="AK13" s="466">
        <v>1</v>
      </c>
      <c r="AL13" s="466"/>
      <c r="AM13" s="466"/>
      <c r="AN13" s="466"/>
      <c r="AO13" s="466">
        <v>5.2909653443917494E-2</v>
      </c>
      <c r="AP13" s="466">
        <v>0.1130595111768057</v>
      </c>
      <c r="AQ13" s="466">
        <v>0.18480169736713609</v>
      </c>
      <c r="AR13" s="466">
        <v>9.1980608893918028E-2</v>
      </c>
      <c r="AS13" s="466">
        <v>4.0248445684114405E-2</v>
      </c>
      <c r="AT13" s="466">
        <v>6.6194646918417144E-2</v>
      </c>
      <c r="AU13" s="466">
        <v>0.12021532312122017</v>
      </c>
      <c r="AV13" s="466">
        <v>5.2154967135292975E-2</v>
      </c>
      <c r="AW13" s="466">
        <v>1.3178805351752886E-2</v>
      </c>
      <c r="AX13" s="466">
        <v>1.4108453121111133E-2</v>
      </c>
      <c r="AY13" s="466">
        <v>2.1205986611954164E-2</v>
      </c>
      <c r="AZ13" s="466">
        <v>7.1491504124769718E-3</v>
      </c>
      <c r="BA13" s="466">
        <v>3.4589279795612465E-2</v>
      </c>
      <c r="BB13" s="466">
        <v>5.5365584468802055E-2</v>
      </c>
      <c r="BC13" s="466">
        <v>9.9766180708504015E-2</v>
      </c>
      <c r="BD13" s="466">
        <v>4.2243948847130071E-2</v>
      </c>
      <c r="BE13" s="464"/>
      <c r="BF13" s="466">
        <v>5.0264170771721614E-2</v>
      </c>
      <c r="BG13" s="466">
        <v>0.10740653561796541</v>
      </c>
      <c r="BH13" s="466">
        <v>0.17556161249877927</v>
      </c>
      <c r="BI13" s="466">
        <v>8.7381578449222119E-2</v>
      </c>
      <c r="BJ13" s="466">
        <v>3.8236023399908683E-2</v>
      </c>
      <c r="BK13" s="466">
        <v>6.2884914572496287E-2</v>
      </c>
      <c r="BL13" s="466">
        <v>0.11420455696515916</v>
      </c>
      <c r="BM13" s="466">
        <v>4.9547218778528322E-2</v>
      </c>
      <c r="BN13" s="466">
        <v>1.2519865084165241E-2</v>
      </c>
      <c r="BO13" s="466">
        <v>1.3403030465055575E-2</v>
      </c>
      <c r="BP13" s="466">
        <v>2.0145687281356454E-2</v>
      </c>
      <c r="BQ13" s="466">
        <v>6.7916928918531228E-3</v>
      </c>
      <c r="BR13" s="466">
        <v>3.2859815805831839E-2</v>
      </c>
      <c r="BS13" s="466">
        <v>5.259730524536195E-2</v>
      </c>
      <c r="BT13" s="466">
        <v>9.4777871673078815E-2</v>
      </c>
      <c r="BU13" s="466">
        <v>4.0131751404773562E-2</v>
      </c>
      <c r="BV13" s="458" t="s">
        <v>456</v>
      </c>
    </row>
    <row r="14" spans="2:74" ht="12" customHeight="1" thickBot="1">
      <c r="B14" s="1055"/>
      <c r="C14" s="1056"/>
      <c r="D14" s="1056"/>
      <c r="E14" s="1057" t="str">
        <f>COMM!O19</f>
        <v>RSDLT_Att</v>
      </c>
      <c r="F14" s="1056"/>
      <c r="G14" s="1058"/>
      <c r="H14" s="1058"/>
      <c r="I14" s="1058"/>
      <c r="J14" s="1056"/>
      <c r="K14" s="1056"/>
      <c r="L14" s="1078">
        <f>'SHWLP-Att'!AB59/$G$11</f>
        <v>9.1487081392159866E-4</v>
      </c>
      <c r="M14" s="548"/>
      <c r="P14" s="548"/>
      <c r="Q14" s="548"/>
      <c r="R14" s="548"/>
      <c r="S14" s="548"/>
      <c r="U14" s="81"/>
      <c r="V14" s="1024"/>
      <c r="W14" s="1025" t="s">
        <v>1007</v>
      </c>
      <c r="X14" s="1025" t="s">
        <v>1006</v>
      </c>
      <c r="Y14" s="1026" t="s">
        <v>1008</v>
      </c>
      <c r="Z14" s="1024" t="s">
        <v>1009</v>
      </c>
      <c r="AA14" s="81"/>
      <c r="AB14" s="81"/>
      <c r="AC14" s="81"/>
      <c r="AD14" s="81"/>
      <c r="AE14" s="81"/>
      <c r="AF14" s="81"/>
      <c r="AG14" s="467" t="str">
        <f>"*H_"&amp;"*"&amp;RIGHT(AJ14,LEN(AJ14)-3)&amp;"_"&amp;SETUP!B64</f>
        <v>*H_*OILLPG_X0</v>
      </c>
      <c r="AH14" s="467" t="str">
        <f>COMM!F8&amp;"_"&amp;SETUP!C64</f>
        <v>LPG to Residential_Existing 00</v>
      </c>
      <c r="AI14" s="467" t="str">
        <f>RSD_Balance!A11</f>
        <v>LPG</v>
      </c>
      <c r="AJ14" s="467" t="s">
        <v>636</v>
      </c>
      <c r="AK14" s="467">
        <v>1</v>
      </c>
      <c r="AL14" s="467"/>
      <c r="AM14" s="467"/>
      <c r="AN14" s="467"/>
      <c r="AO14" s="467">
        <v>5.2909653443917494E-2</v>
      </c>
      <c r="AP14" s="467">
        <v>0.1130595111768057</v>
      </c>
      <c r="AQ14" s="467">
        <v>0.18480169736713609</v>
      </c>
      <c r="AR14" s="467">
        <v>9.1980608893918028E-2</v>
      </c>
      <c r="AS14" s="467">
        <v>4.0248445684114405E-2</v>
      </c>
      <c r="AT14" s="467">
        <v>6.6194646918417144E-2</v>
      </c>
      <c r="AU14" s="467">
        <v>0.12021532312122017</v>
      </c>
      <c r="AV14" s="467">
        <v>5.2154967135292975E-2</v>
      </c>
      <c r="AW14" s="467">
        <v>1.3178805351752886E-2</v>
      </c>
      <c r="AX14" s="467">
        <v>1.4108453121111133E-2</v>
      </c>
      <c r="AY14" s="467">
        <v>2.1205986611954164E-2</v>
      </c>
      <c r="AZ14" s="467">
        <v>7.1491504124769718E-3</v>
      </c>
      <c r="BA14" s="467">
        <v>3.4589279795612465E-2</v>
      </c>
      <c r="BB14" s="467">
        <v>5.5365584468802055E-2</v>
      </c>
      <c r="BC14" s="467">
        <v>9.9766180708504015E-2</v>
      </c>
      <c r="BD14" s="467">
        <v>4.2243948847130071E-2</v>
      </c>
      <c r="BE14" s="464"/>
      <c r="BF14" s="467">
        <v>5.0264170771721614E-2</v>
      </c>
      <c r="BG14" s="467">
        <v>0.10740653561796541</v>
      </c>
      <c r="BH14" s="467">
        <v>0.17556161249877927</v>
      </c>
      <c r="BI14" s="467">
        <v>8.7381578449222119E-2</v>
      </c>
      <c r="BJ14" s="467">
        <v>3.8236023399908683E-2</v>
      </c>
      <c r="BK14" s="467">
        <v>6.2884914572496287E-2</v>
      </c>
      <c r="BL14" s="467">
        <v>0.11420455696515916</v>
      </c>
      <c r="BM14" s="467">
        <v>4.9547218778528322E-2</v>
      </c>
      <c r="BN14" s="467">
        <v>1.2519865084165241E-2</v>
      </c>
      <c r="BO14" s="467">
        <v>1.3403030465055575E-2</v>
      </c>
      <c r="BP14" s="467">
        <v>2.0145687281356454E-2</v>
      </c>
      <c r="BQ14" s="467">
        <v>6.7916928918531228E-3</v>
      </c>
      <c r="BR14" s="467">
        <v>3.2859815805831839E-2</v>
      </c>
      <c r="BS14" s="467">
        <v>5.259730524536195E-2</v>
      </c>
      <c r="BT14" s="467">
        <v>9.4777871673078815E-2</v>
      </c>
      <c r="BU14" s="467">
        <v>4.0131751404773562E-2</v>
      </c>
      <c r="BV14" s="458" t="s">
        <v>456</v>
      </c>
    </row>
    <row r="15" spans="2:74" ht="12" customHeight="1" thickBot="1">
      <c r="B15" s="1067"/>
      <c r="C15" s="1072"/>
      <c r="D15" s="1068"/>
      <c r="E15" s="1069" t="str">
        <f>COMM!O22</f>
        <v>RSDPF_Att</v>
      </c>
      <c r="F15" s="1068"/>
      <c r="G15" s="1070"/>
      <c r="H15" s="1070"/>
      <c r="I15" s="1070"/>
      <c r="J15" s="1068"/>
      <c r="K15" s="1068"/>
      <c r="L15" s="1081">
        <f>'SHWLP-Att'!AB60/$G$11</f>
        <v>3.8001436556751221E-4</v>
      </c>
      <c r="M15" s="548"/>
      <c r="P15" s="548"/>
      <c r="Q15" s="548"/>
      <c r="R15" s="548"/>
      <c r="S15" s="548"/>
      <c r="U15" s="81"/>
      <c r="V15" s="1027" t="s">
        <v>46</v>
      </c>
      <c r="W15" s="1036">
        <f>'SHWLP-Apt'!E25</f>
        <v>37772</v>
      </c>
      <c r="X15" s="1028">
        <f>W15/SUM(W15+Y15)</f>
        <v>0.58696834548025667</v>
      </c>
      <c r="Y15" s="1036">
        <f>'SHWLP-Apt'!E12</f>
        <v>26579</v>
      </c>
      <c r="Z15" s="1029">
        <f>Y15/SUM(W15+Y15)</f>
        <v>0.41303165451974327</v>
      </c>
      <c r="AA15" s="81"/>
      <c r="AB15" s="81"/>
      <c r="AC15" s="81"/>
      <c r="AD15" s="81"/>
      <c r="AE15" s="81"/>
      <c r="AF15" s="81"/>
      <c r="AG15" s="466" t="str">
        <f>"*H_"&amp;"*"&amp;RIGHT(AJ15,LEN(AJ15)-3)&amp;"_"&amp;SETUP!B65</f>
        <v>*H_*OILLPG_X1</v>
      </c>
      <c r="AH15" s="466" t="str">
        <f>COMM!F8&amp;"_"&amp;SETUP!C65</f>
        <v>LPG to Residential_Existing 01</v>
      </c>
      <c r="AI15" s="466" t="str">
        <f>RSD_Balance!A11</f>
        <v>LPG</v>
      </c>
      <c r="AJ15" s="466" t="s">
        <v>636</v>
      </c>
      <c r="AK15" s="466">
        <v>1</v>
      </c>
      <c r="AL15" s="466"/>
      <c r="AM15" s="466"/>
      <c r="AN15" s="466"/>
      <c r="AO15" s="466">
        <v>5.2909653443917494E-2</v>
      </c>
      <c r="AP15" s="466">
        <v>0.1130595111768057</v>
      </c>
      <c r="AQ15" s="466">
        <v>0.18480169736713609</v>
      </c>
      <c r="AR15" s="466">
        <v>9.1980608893918028E-2</v>
      </c>
      <c r="AS15" s="466">
        <v>4.0248445684114405E-2</v>
      </c>
      <c r="AT15" s="466">
        <v>6.6194646918417144E-2</v>
      </c>
      <c r="AU15" s="466">
        <v>0.12021532312122017</v>
      </c>
      <c r="AV15" s="466">
        <v>5.2154967135292975E-2</v>
      </c>
      <c r="AW15" s="466">
        <v>1.3178805351752886E-2</v>
      </c>
      <c r="AX15" s="466">
        <v>1.4108453121111133E-2</v>
      </c>
      <c r="AY15" s="466">
        <v>2.1205986611954164E-2</v>
      </c>
      <c r="AZ15" s="466">
        <v>7.1491504124769718E-3</v>
      </c>
      <c r="BA15" s="466">
        <v>3.4589279795612465E-2</v>
      </c>
      <c r="BB15" s="466">
        <v>5.5365584468802055E-2</v>
      </c>
      <c r="BC15" s="466">
        <v>9.9766180708504015E-2</v>
      </c>
      <c r="BD15" s="466">
        <v>4.2243948847130071E-2</v>
      </c>
      <c r="BE15" s="464"/>
      <c r="BF15" s="466">
        <v>5.0264170771721614E-2</v>
      </c>
      <c r="BG15" s="466">
        <v>0.10740653561796541</v>
      </c>
      <c r="BH15" s="466">
        <v>0.17556161249877927</v>
      </c>
      <c r="BI15" s="466">
        <v>8.7381578449222119E-2</v>
      </c>
      <c r="BJ15" s="466">
        <v>3.8236023399908683E-2</v>
      </c>
      <c r="BK15" s="466">
        <v>6.2884914572496287E-2</v>
      </c>
      <c r="BL15" s="466">
        <v>0.11420455696515916</v>
      </c>
      <c r="BM15" s="466">
        <v>4.9547218778528322E-2</v>
      </c>
      <c r="BN15" s="466">
        <v>1.2519865084165241E-2</v>
      </c>
      <c r="BO15" s="466">
        <v>1.3403030465055575E-2</v>
      </c>
      <c r="BP15" s="466">
        <v>2.0145687281356454E-2</v>
      </c>
      <c r="BQ15" s="466">
        <v>6.7916928918531228E-3</v>
      </c>
      <c r="BR15" s="466">
        <v>3.2859815805831839E-2</v>
      </c>
      <c r="BS15" s="466">
        <v>5.259730524536195E-2</v>
      </c>
      <c r="BT15" s="466">
        <v>9.4777871673078815E-2</v>
      </c>
      <c r="BU15" s="466">
        <v>4.0131751404773562E-2</v>
      </c>
      <c r="BV15" s="458" t="s">
        <v>456</v>
      </c>
    </row>
    <row r="16" spans="2:74" ht="12" customHeight="1">
      <c r="B16" s="1073" t="str">
        <f>_xlfn.TEXTJOIN(",",TRUE,IF(LEFT(Regions!$C$3,1)&lt;&gt;"*",Regions!$C$3,""),IF(LEFT(Regions!$D$3,1)&lt;&gt;"*",Regions!$D$3,""))</f>
        <v>IE,National</v>
      </c>
      <c r="C16" s="1047" t="str">
        <f>P8</f>
        <v>R-BLD_Det</v>
      </c>
      <c r="D16" s="1047" t="str">
        <f>Q8</f>
        <v>Residential Building Detached</v>
      </c>
      <c r="E16" s="1048" t="str">
        <f>COMM!O11</f>
        <v>RSDSH_Det</v>
      </c>
      <c r="F16" s="1047" t="str">
        <f>COMM!O8</f>
        <v>RSD_Det</v>
      </c>
      <c r="G16" s="1049">
        <f>IF(DwellingStocks!H34=0,"",DwellingStocks!$K$38/1000)</f>
        <v>724.42972899999995</v>
      </c>
      <c r="H16" s="1049">
        <f>G16*0.8333217</f>
        <v>603.68301330081931</v>
      </c>
      <c r="I16" s="1049">
        <v>1</v>
      </c>
      <c r="J16" s="1047">
        <v>100</v>
      </c>
      <c r="K16" s="1047">
        <v>1</v>
      </c>
      <c r="L16" s="1076">
        <f>'SHWLP-Det'!$AB$27/$G$16</f>
        <v>5.1858242929872012E-2</v>
      </c>
      <c r="M16" s="548"/>
      <c r="P16" s="548"/>
      <c r="Q16" s="548"/>
      <c r="R16" s="548"/>
      <c r="S16" s="548"/>
      <c r="U16" s="81"/>
      <c r="V16" s="1030" t="s">
        <v>48</v>
      </c>
      <c r="W16" s="1037">
        <f>'SHWLP-Att'!E25</f>
        <v>12745</v>
      </c>
      <c r="X16" s="1031">
        <f t="shared" ref="X16:X17" si="0">W16/SUM(W16+Y16)</f>
        <v>0.36680481206469812</v>
      </c>
      <c r="Y16" s="1037">
        <f>'SHWLP-Att'!E12</f>
        <v>22001</v>
      </c>
      <c r="Z16" s="1032">
        <f t="shared" ref="Z16:Z17" si="1">Y16/SUM(W16+Y16)</f>
        <v>0.63319518793530194</v>
      </c>
      <c r="AA16" s="81"/>
      <c r="AB16" s="81"/>
      <c r="AC16" s="81"/>
      <c r="AD16" s="81"/>
      <c r="AE16" s="81"/>
      <c r="AF16" s="81"/>
      <c r="AG16" s="467" t="str">
        <f>"*H_"&amp;"*"&amp;RIGHT(AJ16,LEN(AJ16)-3)&amp;"_"&amp;SETUP!B64</f>
        <v>*H_*OILGSL_X0</v>
      </c>
      <c r="AH16" s="467" t="str">
        <f>COMM!F9&amp;"_"&amp;SETUP!C64</f>
        <v>Gasoline to Residential_Existing 00</v>
      </c>
      <c r="AI16" s="467" t="str">
        <f>RSD_Balance!A12</f>
        <v>GSL</v>
      </c>
      <c r="AJ16" s="467" t="s">
        <v>637</v>
      </c>
      <c r="AK16" s="467">
        <v>1</v>
      </c>
      <c r="AL16" s="467"/>
      <c r="AM16" s="467"/>
      <c r="AN16" s="467"/>
      <c r="AO16" s="467">
        <v>5.2909653443917494E-2</v>
      </c>
      <c r="AP16" s="467">
        <v>0.1130595111768057</v>
      </c>
      <c r="AQ16" s="467">
        <v>0.18480169736713609</v>
      </c>
      <c r="AR16" s="467">
        <v>9.1980608893918028E-2</v>
      </c>
      <c r="AS16" s="467">
        <v>4.0248445684114405E-2</v>
      </c>
      <c r="AT16" s="467">
        <v>6.6194646918417144E-2</v>
      </c>
      <c r="AU16" s="467">
        <v>0.12021532312122017</v>
      </c>
      <c r="AV16" s="467">
        <v>5.2154967135292975E-2</v>
      </c>
      <c r="AW16" s="467">
        <v>1.3178805351752886E-2</v>
      </c>
      <c r="AX16" s="467">
        <v>1.4108453121111133E-2</v>
      </c>
      <c r="AY16" s="467">
        <v>2.1205986611954164E-2</v>
      </c>
      <c r="AZ16" s="467">
        <v>7.1491504124769718E-3</v>
      </c>
      <c r="BA16" s="467">
        <v>3.4589279795612465E-2</v>
      </c>
      <c r="BB16" s="467">
        <v>5.5365584468802055E-2</v>
      </c>
      <c r="BC16" s="467">
        <v>9.9766180708504015E-2</v>
      </c>
      <c r="BD16" s="467">
        <v>4.2243948847130071E-2</v>
      </c>
      <c r="BE16" s="464"/>
      <c r="BF16" s="467">
        <v>5.0264170771721614E-2</v>
      </c>
      <c r="BG16" s="467">
        <v>0.10740653561796541</v>
      </c>
      <c r="BH16" s="467">
        <v>0.17556161249877927</v>
      </c>
      <c r="BI16" s="467">
        <v>8.7381578449222119E-2</v>
      </c>
      <c r="BJ16" s="467">
        <v>3.8236023399908683E-2</v>
      </c>
      <c r="BK16" s="467">
        <v>6.2884914572496287E-2</v>
      </c>
      <c r="BL16" s="467">
        <v>0.11420455696515916</v>
      </c>
      <c r="BM16" s="467">
        <v>4.9547218778528322E-2</v>
      </c>
      <c r="BN16" s="467">
        <v>1.2519865084165241E-2</v>
      </c>
      <c r="BO16" s="467">
        <v>1.3403030465055575E-2</v>
      </c>
      <c r="BP16" s="467">
        <v>2.0145687281356454E-2</v>
      </c>
      <c r="BQ16" s="467">
        <v>6.7916928918531228E-3</v>
      </c>
      <c r="BR16" s="467">
        <v>3.2859815805831839E-2</v>
      </c>
      <c r="BS16" s="467">
        <v>5.259730524536195E-2</v>
      </c>
      <c r="BT16" s="467">
        <v>9.4777871673078815E-2</v>
      </c>
      <c r="BU16" s="467">
        <v>4.0131751404773562E-2</v>
      </c>
      <c r="BV16" s="458" t="s">
        <v>456</v>
      </c>
    </row>
    <row r="17" spans="2:74" ht="12" customHeight="1">
      <c r="B17" s="1050"/>
      <c r="C17" s="1051"/>
      <c r="D17" s="1052"/>
      <c r="E17" s="1053" t="str">
        <f>COMM!O14</f>
        <v>RSDSC_Det</v>
      </c>
      <c r="F17" s="1052"/>
      <c r="G17" s="1051"/>
      <c r="H17" s="1051"/>
      <c r="I17" s="1051"/>
      <c r="J17" s="1052"/>
      <c r="K17" s="1052"/>
      <c r="L17" s="1077">
        <v>0</v>
      </c>
      <c r="M17" s="290"/>
      <c r="P17" s="548"/>
      <c r="Q17" s="548"/>
      <c r="R17" s="548"/>
      <c r="S17" s="548"/>
      <c r="U17" s="81"/>
      <c r="V17" s="1033" t="s">
        <v>50</v>
      </c>
      <c r="W17" s="1038">
        <f>'SHWLP-Det'!E25</f>
        <v>6299</v>
      </c>
      <c r="X17" s="1034">
        <f t="shared" si="0"/>
        <v>0.35199776473875383</v>
      </c>
      <c r="Y17" s="1038">
        <f>'SHWLP-Det'!E12</f>
        <v>11596</v>
      </c>
      <c r="Z17" s="1035">
        <f t="shared" si="1"/>
        <v>0.64800223526124612</v>
      </c>
      <c r="AA17" s="81"/>
      <c r="AB17" s="81"/>
      <c r="AC17" s="81"/>
      <c r="AD17" s="81"/>
      <c r="AE17" s="81"/>
      <c r="AF17" s="81"/>
      <c r="AG17" s="466" t="str">
        <f>"*H_"&amp;"*"&amp;RIGHT(AJ17,LEN(AJ17)-3)&amp;"_"&amp;SETUP!B64</f>
        <v>*H_*OILKER_X0</v>
      </c>
      <c r="AH17" s="466" t="str">
        <f>COMM!F10&amp;"_"&amp;SETUP!C64</f>
        <v>Kerosene to Residential_Existing 00</v>
      </c>
      <c r="AI17" s="466" t="str">
        <f>RSD_Balance!A13</f>
        <v>KER</v>
      </c>
      <c r="AJ17" s="466" t="s">
        <v>638</v>
      </c>
      <c r="AK17" s="466">
        <v>0.84</v>
      </c>
      <c r="AL17" s="466"/>
      <c r="AM17" s="466"/>
      <c r="AN17" s="466"/>
      <c r="AO17" s="466">
        <v>5.2909653443917494E-2</v>
      </c>
      <c r="AP17" s="466">
        <v>0.1130595111768057</v>
      </c>
      <c r="AQ17" s="466">
        <v>0.18480169736713609</v>
      </c>
      <c r="AR17" s="466">
        <v>9.1980608893918028E-2</v>
      </c>
      <c r="AS17" s="466">
        <v>4.0248445684114405E-2</v>
      </c>
      <c r="AT17" s="466">
        <v>6.6194646918417144E-2</v>
      </c>
      <c r="AU17" s="466">
        <v>0.12021532312122017</v>
      </c>
      <c r="AV17" s="466">
        <v>5.2154967135292975E-2</v>
      </c>
      <c r="AW17" s="466">
        <v>1.3178805351752886E-2</v>
      </c>
      <c r="AX17" s="466">
        <v>1.4108453121111133E-2</v>
      </c>
      <c r="AY17" s="466">
        <v>2.1205986611954164E-2</v>
      </c>
      <c r="AZ17" s="466">
        <v>7.1491504124769718E-3</v>
      </c>
      <c r="BA17" s="466">
        <v>3.4589279795612465E-2</v>
      </c>
      <c r="BB17" s="466">
        <v>5.5365584468802055E-2</v>
      </c>
      <c r="BC17" s="466">
        <v>9.9766180708504015E-2</v>
      </c>
      <c r="BD17" s="466">
        <v>4.2243948847130071E-2</v>
      </c>
      <c r="BE17" s="464"/>
      <c r="BF17" s="466">
        <v>5.0264170771721614E-2</v>
      </c>
      <c r="BG17" s="466">
        <v>0.10740653561796541</v>
      </c>
      <c r="BH17" s="466">
        <v>0.17556161249877927</v>
      </c>
      <c r="BI17" s="466">
        <v>8.7381578449222119E-2</v>
      </c>
      <c r="BJ17" s="466">
        <v>3.8236023399908683E-2</v>
      </c>
      <c r="BK17" s="466">
        <v>6.2884914572496287E-2</v>
      </c>
      <c r="BL17" s="466">
        <v>0.11420455696515916</v>
      </c>
      <c r="BM17" s="466">
        <v>4.9547218778528322E-2</v>
      </c>
      <c r="BN17" s="466">
        <v>1.2519865084165241E-2</v>
      </c>
      <c r="BO17" s="466">
        <v>1.3403030465055575E-2</v>
      </c>
      <c r="BP17" s="466">
        <v>2.0145687281356454E-2</v>
      </c>
      <c r="BQ17" s="466">
        <v>6.7916928918531228E-3</v>
      </c>
      <c r="BR17" s="466">
        <v>3.2859815805831839E-2</v>
      </c>
      <c r="BS17" s="466">
        <v>5.259730524536195E-2</v>
      </c>
      <c r="BT17" s="466">
        <v>9.4777871673078815E-2</v>
      </c>
      <c r="BU17" s="466">
        <v>4.0131751404773562E-2</v>
      </c>
      <c r="BV17" s="458" t="s">
        <v>456</v>
      </c>
    </row>
    <row r="18" spans="2:74" ht="12" customHeight="1">
      <c r="B18" s="1055"/>
      <c r="C18" s="1056"/>
      <c r="D18" s="1056"/>
      <c r="E18" s="1057" t="str">
        <f>COMM!O17</f>
        <v>RSDWH_Det</v>
      </c>
      <c r="F18" s="1056"/>
      <c r="G18" s="1074"/>
      <c r="H18" s="1074"/>
      <c r="I18" s="1074"/>
      <c r="J18" s="1056"/>
      <c r="K18" s="1056"/>
      <c r="L18" s="1078">
        <f>'SHWLP-Det'!AB54/$G$16</f>
        <v>1.3699686064869055E-2</v>
      </c>
      <c r="M18" s="290"/>
      <c r="P18" s="548"/>
      <c r="Q18" s="548"/>
      <c r="R18" s="548"/>
      <c r="S18" s="548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467" t="str">
        <f>"*H_"&amp;"*"&amp;RIGHT(AJ17,LEN(AJ17)-3)&amp;"_"&amp;SETUP!B64</f>
        <v>*H_*OILKER_X0</v>
      </c>
      <c r="AH18" s="467" t="str">
        <f>COMM!F10&amp;"_"&amp;SETUP!C64</f>
        <v>Kerosene to Residential_Existing 00</v>
      </c>
      <c r="AI18" s="467"/>
      <c r="AJ18" s="467" t="s">
        <v>639</v>
      </c>
      <c r="AK18" s="467">
        <v>0.16</v>
      </c>
      <c r="AL18" s="467"/>
      <c r="AM18" s="467"/>
      <c r="AN18" s="467"/>
      <c r="AO18" s="467">
        <v>5.2909653443917494E-2</v>
      </c>
      <c r="AP18" s="467">
        <v>0.1130595111768057</v>
      </c>
      <c r="AQ18" s="467">
        <v>0.18480169736713609</v>
      </c>
      <c r="AR18" s="467">
        <v>9.1980608893918028E-2</v>
      </c>
      <c r="AS18" s="467">
        <v>4.0248445684114405E-2</v>
      </c>
      <c r="AT18" s="467">
        <v>6.6194646918417144E-2</v>
      </c>
      <c r="AU18" s="467">
        <v>0.12021532312122017</v>
      </c>
      <c r="AV18" s="467">
        <v>5.2154967135292975E-2</v>
      </c>
      <c r="AW18" s="467">
        <v>1.3178805351752886E-2</v>
      </c>
      <c r="AX18" s="467">
        <v>1.4108453121111133E-2</v>
      </c>
      <c r="AY18" s="467">
        <v>2.1205986611954164E-2</v>
      </c>
      <c r="AZ18" s="467">
        <v>7.1491504124769718E-3</v>
      </c>
      <c r="BA18" s="467">
        <v>3.4589279795612465E-2</v>
      </c>
      <c r="BB18" s="467">
        <v>5.5365584468802055E-2</v>
      </c>
      <c r="BC18" s="467">
        <v>9.9766180708504015E-2</v>
      </c>
      <c r="BD18" s="467">
        <v>4.2243948847130071E-2</v>
      </c>
      <c r="BE18" s="464"/>
      <c r="BF18" s="467">
        <v>5.0264170771721614E-2</v>
      </c>
      <c r="BG18" s="467">
        <v>0.10740653561796541</v>
      </c>
      <c r="BH18" s="467">
        <v>0.17556161249877927</v>
      </c>
      <c r="BI18" s="467">
        <v>8.7381578449222119E-2</v>
      </c>
      <c r="BJ18" s="467">
        <v>3.8236023399908683E-2</v>
      </c>
      <c r="BK18" s="467">
        <v>6.2884914572496287E-2</v>
      </c>
      <c r="BL18" s="467">
        <v>0.11420455696515916</v>
      </c>
      <c r="BM18" s="467">
        <v>4.9547218778528322E-2</v>
      </c>
      <c r="BN18" s="467">
        <v>1.2519865084165241E-2</v>
      </c>
      <c r="BO18" s="467">
        <v>1.3403030465055575E-2</v>
      </c>
      <c r="BP18" s="467">
        <v>2.0145687281356454E-2</v>
      </c>
      <c r="BQ18" s="467">
        <v>6.7916928918531228E-3</v>
      </c>
      <c r="BR18" s="467">
        <v>3.2859815805831839E-2</v>
      </c>
      <c r="BS18" s="467">
        <v>5.259730524536195E-2</v>
      </c>
      <c r="BT18" s="467">
        <v>9.4777871673078815E-2</v>
      </c>
      <c r="BU18" s="467">
        <v>4.0131751404773562E-2</v>
      </c>
      <c r="BV18" s="458" t="s">
        <v>456</v>
      </c>
    </row>
    <row r="19" spans="2:74" ht="12" customHeight="1">
      <c r="B19" s="1050"/>
      <c r="C19" s="1051"/>
      <c r="D19" s="1052"/>
      <c r="E19" s="1053" t="str">
        <f>COMM!O20</f>
        <v>RSDLT_Det</v>
      </c>
      <c r="F19" s="1052"/>
      <c r="G19" s="1051"/>
      <c r="H19" s="1051"/>
      <c r="I19" s="1051"/>
      <c r="J19" s="1052"/>
      <c r="K19" s="1052"/>
      <c r="L19" s="1077">
        <f>'SHWLP-Det'!AB59/$G$16</f>
        <v>1.5069837916185766E-3</v>
      </c>
      <c r="M19" s="290"/>
      <c r="P19" s="548"/>
      <c r="Q19" s="548"/>
      <c r="R19" s="548"/>
      <c r="S19" s="548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466" t="str">
        <f>"*H_"&amp;"*"&amp;RIGHT(AJ19,LEN(AJ19)-3)&amp;"_"&amp;SETUP!B64</f>
        <v>*H_*OILHFO_X0</v>
      </c>
      <c r="AH19" s="466" t="str">
        <f>COMM!F12&amp;"_"&amp;SETUP!C64</f>
        <v>Fueloil to Residential_Existing 00</v>
      </c>
      <c r="AI19" s="466" t="str">
        <f>RSD_Balance!A15</f>
        <v>HFO</v>
      </c>
      <c r="AJ19" s="466" t="s">
        <v>640</v>
      </c>
      <c r="AK19" s="466">
        <v>1</v>
      </c>
      <c r="AL19" s="466"/>
      <c r="AM19" s="466"/>
      <c r="AN19" s="466"/>
      <c r="AO19" s="466">
        <v>5.2909653443917494E-2</v>
      </c>
      <c r="AP19" s="466">
        <v>0.1130595111768057</v>
      </c>
      <c r="AQ19" s="466">
        <v>0.18480169736713609</v>
      </c>
      <c r="AR19" s="466">
        <v>9.1980608893918028E-2</v>
      </c>
      <c r="AS19" s="466">
        <v>4.0248445684114405E-2</v>
      </c>
      <c r="AT19" s="466">
        <v>6.6194646918417144E-2</v>
      </c>
      <c r="AU19" s="466">
        <v>0.12021532312122017</v>
      </c>
      <c r="AV19" s="466">
        <v>5.2154967135292975E-2</v>
      </c>
      <c r="AW19" s="466">
        <v>1.3178805351752886E-2</v>
      </c>
      <c r="AX19" s="466">
        <v>1.4108453121111133E-2</v>
      </c>
      <c r="AY19" s="466">
        <v>2.1205986611954164E-2</v>
      </c>
      <c r="AZ19" s="466">
        <v>7.1491504124769718E-3</v>
      </c>
      <c r="BA19" s="466">
        <v>3.4589279795612465E-2</v>
      </c>
      <c r="BB19" s="466">
        <v>5.5365584468802055E-2</v>
      </c>
      <c r="BC19" s="466">
        <v>9.9766180708504015E-2</v>
      </c>
      <c r="BD19" s="466">
        <v>4.2243948847130071E-2</v>
      </c>
      <c r="BE19" s="464"/>
      <c r="BF19" s="466">
        <v>5.0264170771721614E-2</v>
      </c>
      <c r="BG19" s="466">
        <v>0.10740653561796541</v>
      </c>
      <c r="BH19" s="466">
        <v>0.17556161249877927</v>
      </c>
      <c r="BI19" s="466">
        <v>8.7381578449222119E-2</v>
      </c>
      <c r="BJ19" s="466">
        <v>3.8236023399908683E-2</v>
      </c>
      <c r="BK19" s="466">
        <v>6.2884914572496287E-2</v>
      </c>
      <c r="BL19" s="466">
        <v>0.11420455696515916</v>
      </c>
      <c r="BM19" s="466">
        <v>4.9547218778528322E-2</v>
      </c>
      <c r="BN19" s="466">
        <v>1.2519865084165241E-2</v>
      </c>
      <c r="BO19" s="466">
        <v>1.3403030465055575E-2</v>
      </c>
      <c r="BP19" s="466">
        <v>2.0145687281356454E-2</v>
      </c>
      <c r="BQ19" s="466">
        <v>6.7916928918531228E-3</v>
      </c>
      <c r="BR19" s="466">
        <v>3.2859815805831839E-2</v>
      </c>
      <c r="BS19" s="466">
        <v>5.259730524536195E-2</v>
      </c>
      <c r="BT19" s="466">
        <v>9.4777871673078815E-2</v>
      </c>
      <c r="BU19" s="466">
        <v>4.0131751404773562E-2</v>
      </c>
      <c r="BV19" s="458" t="s">
        <v>456</v>
      </c>
    </row>
    <row r="20" spans="2:74" ht="12" customHeight="1" thickBot="1">
      <c r="B20" s="1059"/>
      <c r="C20" s="1060"/>
      <c r="D20" s="1060"/>
      <c r="E20" s="1061" t="str">
        <f>COMM!O23</f>
        <v>RSDPF_Det</v>
      </c>
      <c r="F20" s="1060"/>
      <c r="G20" s="1075"/>
      <c r="H20" s="1075"/>
      <c r="I20" s="1075"/>
      <c r="J20" s="1060"/>
      <c r="K20" s="1060"/>
      <c r="L20" s="1079">
        <f>'SHWLP-Det'!AB60/G16</f>
        <v>4.7050395502371922E-4</v>
      </c>
      <c r="M20" s="290"/>
      <c r="P20" s="548"/>
      <c r="Q20" s="548"/>
      <c r="R20" s="548"/>
      <c r="S20" s="548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467" t="str">
        <f>"*H_"&amp;"*"&amp;RIGHT(AJ20,LEN(AJ20)-3)&amp;"_"&amp;SETUP!B64</f>
        <v>*H_*OILCOK_X0</v>
      </c>
      <c r="AH20" s="467" t="str">
        <f>COMM!F13&amp;"_"&amp;SETUP!C64</f>
        <v>Petroleum Coke to Residential_Existing 00</v>
      </c>
      <c r="AI20" s="467" t="str">
        <f>RSD_Balance!A16</f>
        <v>COK</v>
      </c>
      <c r="AJ20" s="467" t="s">
        <v>641</v>
      </c>
      <c r="AK20" s="467">
        <v>1</v>
      </c>
      <c r="AL20" s="467"/>
      <c r="AM20" s="467"/>
      <c r="AN20" s="467"/>
      <c r="AO20" s="467">
        <v>5.2909653443917494E-2</v>
      </c>
      <c r="AP20" s="467">
        <v>0.1130595111768057</v>
      </c>
      <c r="AQ20" s="467">
        <v>0.18480169736713609</v>
      </c>
      <c r="AR20" s="467">
        <v>9.1980608893918028E-2</v>
      </c>
      <c r="AS20" s="467">
        <v>4.0248445684114405E-2</v>
      </c>
      <c r="AT20" s="467">
        <v>6.6194646918417144E-2</v>
      </c>
      <c r="AU20" s="467">
        <v>0.12021532312122017</v>
      </c>
      <c r="AV20" s="467">
        <v>5.2154967135292975E-2</v>
      </c>
      <c r="AW20" s="467">
        <v>1.3178805351752886E-2</v>
      </c>
      <c r="AX20" s="467">
        <v>1.4108453121111133E-2</v>
      </c>
      <c r="AY20" s="467">
        <v>2.1205986611954164E-2</v>
      </c>
      <c r="AZ20" s="467">
        <v>7.1491504124769718E-3</v>
      </c>
      <c r="BA20" s="467">
        <v>3.4589279795612465E-2</v>
      </c>
      <c r="BB20" s="467">
        <v>5.5365584468802055E-2</v>
      </c>
      <c r="BC20" s="467">
        <v>9.9766180708504015E-2</v>
      </c>
      <c r="BD20" s="467">
        <v>4.2243948847130071E-2</v>
      </c>
      <c r="BE20" s="464"/>
      <c r="BF20" s="467">
        <v>5.0264170771721614E-2</v>
      </c>
      <c r="BG20" s="467">
        <v>0.10740653561796541</v>
      </c>
      <c r="BH20" s="467">
        <v>0.17556161249877927</v>
      </c>
      <c r="BI20" s="467">
        <v>8.7381578449222119E-2</v>
      </c>
      <c r="BJ20" s="467">
        <v>3.8236023399908683E-2</v>
      </c>
      <c r="BK20" s="467">
        <v>6.2884914572496287E-2</v>
      </c>
      <c r="BL20" s="467">
        <v>0.11420455696515916</v>
      </c>
      <c r="BM20" s="467">
        <v>4.9547218778528322E-2</v>
      </c>
      <c r="BN20" s="467">
        <v>1.2519865084165241E-2</v>
      </c>
      <c r="BO20" s="467">
        <v>1.3403030465055575E-2</v>
      </c>
      <c r="BP20" s="467">
        <v>2.0145687281356454E-2</v>
      </c>
      <c r="BQ20" s="467">
        <v>6.7916928918531228E-3</v>
      </c>
      <c r="BR20" s="467">
        <v>3.2859815805831839E-2</v>
      </c>
      <c r="BS20" s="467">
        <v>5.259730524536195E-2</v>
      </c>
      <c r="BT20" s="467">
        <v>9.4777871673078815E-2</v>
      </c>
      <c r="BU20" s="467">
        <v>4.0131751404773562E-2</v>
      </c>
      <c r="BV20" s="458" t="s">
        <v>456</v>
      </c>
    </row>
    <row r="21" spans="2:74" ht="12" customHeight="1">
      <c r="C21" s="290"/>
      <c r="D21" s="290"/>
      <c r="E21" s="290"/>
      <c r="F21" s="290"/>
      <c r="G21" s="290"/>
      <c r="H21" s="290"/>
      <c r="I21" s="290"/>
      <c r="J21" s="290"/>
      <c r="O21" s="548"/>
      <c r="P21" s="548"/>
      <c r="Q21" s="548"/>
      <c r="R21" s="548"/>
      <c r="S21" s="548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466" t="str">
        <f>"*H_"&amp;"*"&amp;RIGHT(AJ21,LEN(AJ21)-3)&amp;"_"&amp;SETUP!B64</f>
        <v>*H_*GASNAT_X0</v>
      </c>
      <c r="AH21" s="466" t="str">
        <f>COMM!F14&amp;"_"&amp;SETUP!C64</f>
        <v>Natural Gas to Residential_Existing 00</v>
      </c>
      <c r="AI21" s="466" t="str">
        <f>RSD_Balance!A17</f>
        <v>GAS</v>
      </c>
      <c r="AJ21" s="466" t="s">
        <v>642</v>
      </c>
      <c r="AK21" s="466">
        <v>1</v>
      </c>
      <c r="AL21" s="466"/>
      <c r="AM21" s="466"/>
      <c r="AN21" s="466"/>
      <c r="AO21" s="466">
        <v>5.2909653443917494E-2</v>
      </c>
      <c r="AP21" s="466">
        <v>0.1130595111768057</v>
      </c>
      <c r="AQ21" s="466">
        <v>0.18480169736713609</v>
      </c>
      <c r="AR21" s="466">
        <v>9.1980608893918028E-2</v>
      </c>
      <c r="AS21" s="466">
        <v>4.0248445684114405E-2</v>
      </c>
      <c r="AT21" s="466">
        <v>6.6194646918417144E-2</v>
      </c>
      <c r="AU21" s="466">
        <v>0.12021532312122017</v>
      </c>
      <c r="AV21" s="466">
        <v>5.2154967135292975E-2</v>
      </c>
      <c r="AW21" s="466">
        <v>1.3178805351752886E-2</v>
      </c>
      <c r="AX21" s="466">
        <v>1.4108453121111133E-2</v>
      </c>
      <c r="AY21" s="466">
        <v>2.1205986611954164E-2</v>
      </c>
      <c r="AZ21" s="466">
        <v>7.1491504124769718E-3</v>
      </c>
      <c r="BA21" s="466">
        <v>3.4589279795612465E-2</v>
      </c>
      <c r="BB21" s="466">
        <v>5.5365584468802055E-2</v>
      </c>
      <c r="BC21" s="466">
        <v>9.9766180708504015E-2</v>
      </c>
      <c r="BD21" s="466">
        <v>4.2243948847130071E-2</v>
      </c>
      <c r="BE21" s="464"/>
      <c r="BF21" s="466">
        <v>5.0264170771721614E-2</v>
      </c>
      <c r="BG21" s="466">
        <v>0.10740653561796541</v>
      </c>
      <c r="BH21" s="466">
        <v>0.17556161249877927</v>
      </c>
      <c r="BI21" s="466">
        <v>8.7381578449222119E-2</v>
      </c>
      <c r="BJ21" s="466">
        <v>3.8236023399908683E-2</v>
      </c>
      <c r="BK21" s="466">
        <v>6.2884914572496287E-2</v>
      </c>
      <c r="BL21" s="466">
        <v>0.11420455696515916</v>
      </c>
      <c r="BM21" s="466">
        <v>4.9547218778528322E-2</v>
      </c>
      <c r="BN21" s="466">
        <v>1.2519865084165241E-2</v>
      </c>
      <c r="BO21" s="466">
        <v>1.3403030465055575E-2</v>
      </c>
      <c r="BP21" s="466">
        <v>2.0145687281356454E-2</v>
      </c>
      <c r="BQ21" s="466">
        <v>6.7916928918531228E-3</v>
      </c>
      <c r="BR21" s="466">
        <v>3.2859815805831839E-2</v>
      </c>
      <c r="BS21" s="466">
        <v>5.259730524536195E-2</v>
      </c>
      <c r="BT21" s="466">
        <v>9.4777871673078815E-2</v>
      </c>
      <c r="BU21" s="466">
        <v>4.0131751404773562E-2</v>
      </c>
      <c r="BV21" s="458" t="s">
        <v>456</v>
      </c>
    </row>
    <row r="22" spans="2:74" ht="12" customHeight="1" thickBot="1">
      <c r="K22" s="290"/>
      <c r="O22" s="548"/>
      <c r="P22" s="548"/>
      <c r="Q22" s="548"/>
      <c r="R22" s="548"/>
      <c r="S22" s="548"/>
      <c r="T22" s="81"/>
      <c r="U22" s="81"/>
      <c r="V22" s="81" t="s">
        <v>1010</v>
      </c>
      <c r="X22" s="81"/>
      <c r="Y22" s="81"/>
      <c r="Z22" s="81"/>
      <c r="AA22" s="81"/>
      <c r="AB22" s="81"/>
      <c r="AC22" s="81"/>
      <c r="AD22" s="81"/>
      <c r="AE22" s="81"/>
      <c r="AF22" s="81"/>
      <c r="AG22" s="467" t="str">
        <f>"*H_"&amp;"*"&amp;RIGHT(AJ22,LEN(AJ22)-3)&amp;"_"&amp;SETUP!B64</f>
        <v>*H_*RENSOL_X0</v>
      </c>
      <c r="AH22" s="467" t="str">
        <f>COMM!F15&amp;"_"&amp;SETUP!C64</f>
        <v>Solar Thermal to Residential_Existing 00</v>
      </c>
      <c r="AI22" s="467" t="str">
        <f>RSD_Balance!A18</f>
        <v>SOL</v>
      </c>
      <c r="AJ22" s="467" t="s">
        <v>643</v>
      </c>
      <c r="AK22" s="467">
        <v>1</v>
      </c>
      <c r="AL22" s="467"/>
      <c r="AM22" s="467"/>
      <c r="AN22" s="467"/>
      <c r="AO22" s="467">
        <v>0.34623779937084581</v>
      </c>
      <c r="AP22" s="467">
        <v>0.36219925443872714</v>
      </c>
      <c r="AQ22" s="467">
        <v>0.57741154264418526</v>
      </c>
      <c r="AR22" s="467">
        <v>0.18318787048379334</v>
      </c>
      <c r="AS22" s="467">
        <v>0.344526432974474</v>
      </c>
      <c r="AT22" s="467">
        <v>0.36219925443872714</v>
      </c>
      <c r="AU22" s="467">
        <v>0.57741154264418526</v>
      </c>
      <c r="AV22" s="467">
        <v>0.18130815007141382</v>
      </c>
      <c r="AW22" s="467">
        <v>0.30478910007079352</v>
      </c>
      <c r="AX22" s="467">
        <v>0.31505748679387902</v>
      </c>
      <c r="AY22" s="467">
        <v>0.52902041831780355</v>
      </c>
      <c r="AZ22" s="467">
        <v>0.1451125372768769</v>
      </c>
      <c r="BA22" s="467">
        <v>0.34060248205914861</v>
      </c>
      <c r="BB22" s="467">
        <v>0.35978640094448372</v>
      </c>
      <c r="BC22" s="467">
        <v>0.57741154264418526</v>
      </c>
      <c r="BD22" s="467">
        <v>0.17777162205246544</v>
      </c>
      <c r="BE22" s="464"/>
      <c r="BF22" s="467">
        <v>0.32892590940230348</v>
      </c>
      <c r="BG22" s="467">
        <v>0.34408929171679076</v>
      </c>
      <c r="BH22" s="467">
        <v>0.54854096551197595</v>
      </c>
      <c r="BI22" s="467">
        <v>0.17402847695960366</v>
      </c>
      <c r="BJ22" s="467">
        <v>0.32730011132575026</v>
      </c>
      <c r="BK22" s="467">
        <v>0.34408929171679076</v>
      </c>
      <c r="BL22" s="467">
        <v>0.54854096551197595</v>
      </c>
      <c r="BM22" s="467">
        <v>0.17224274256784311</v>
      </c>
      <c r="BN22" s="467">
        <v>0.28954964506725384</v>
      </c>
      <c r="BO22" s="467">
        <v>0.29930461245418505</v>
      </c>
      <c r="BP22" s="467">
        <v>0.50256939740191331</v>
      </c>
      <c r="BQ22" s="467">
        <v>0.13785691041303305</v>
      </c>
      <c r="BR22" s="467">
        <v>0.32357235795619116</v>
      </c>
      <c r="BS22" s="467">
        <v>0.34179708089725952</v>
      </c>
      <c r="BT22" s="467">
        <v>0.54854096551197595</v>
      </c>
      <c r="BU22" s="467">
        <v>0.16888304094984216</v>
      </c>
      <c r="BV22" s="458" t="s">
        <v>456</v>
      </c>
    </row>
    <row r="23" spans="2:74" ht="12" customHeight="1" thickBot="1">
      <c r="O23" s="548"/>
      <c r="P23" s="548"/>
      <c r="Q23" s="548"/>
      <c r="R23" s="548"/>
      <c r="S23" s="548"/>
      <c r="T23" s="81"/>
      <c r="U23" s="81"/>
      <c r="V23" s="81"/>
      <c r="W23" s="1025" t="s">
        <v>1006</v>
      </c>
      <c r="X23" s="1025" t="s">
        <v>1009</v>
      </c>
      <c r="Y23" s="81"/>
      <c r="Z23" s="81"/>
      <c r="AA23" s="81"/>
      <c r="AB23" s="81"/>
      <c r="AC23" s="81"/>
      <c r="AD23" s="81"/>
      <c r="AE23" s="81"/>
      <c r="AF23" s="81"/>
      <c r="AG23" s="466" t="str">
        <f>"*H_"&amp;"*"&amp;RIGHT(AJ23,LEN(AJ23)-3)&amp;"_"&amp;SETUP!B64</f>
        <v>*H_*BIOWOO_X0</v>
      </c>
      <c r="AH23" s="466" t="str">
        <f>COMM!F16&amp;"_"&amp;SETUP!C64</f>
        <v>Biomass to Residential_Existing 00</v>
      </c>
      <c r="AI23" s="466" t="str">
        <f>RSD_Balance!A19</f>
        <v>WOO</v>
      </c>
      <c r="AJ23" s="466" t="s">
        <v>644</v>
      </c>
      <c r="AK23" s="466">
        <v>1</v>
      </c>
      <c r="AL23" s="466"/>
      <c r="AM23" s="466"/>
      <c r="AN23" s="466"/>
      <c r="AO23" s="466">
        <v>5.2909653443917494E-2</v>
      </c>
      <c r="AP23" s="466">
        <v>0.1130595111768057</v>
      </c>
      <c r="AQ23" s="466">
        <v>0.18480169736713609</v>
      </c>
      <c r="AR23" s="466">
        <v>9.1980608893918028E-2</v>
      </c>
      <c r="AS23" s="466">
        <v>4.0248445684114405E-2</v>
      </c>
      <c r="AT23" s="466">
        <v>6.6194646918417144E-2</v>
      </c>
      <c r="AU23" s="466">
        <v>0.12021532312122017</v>
      </c>
      <c r="AV23" s="466">
        <v>5.2154967135292975E-2</v>
      </c>
      <c r="AW23" s="466">
        <v>1.3178805351752886E-2</v>
      </c>
      <c r="AX23" s="466">
        <v>1.4108453121111133E-2</v>
      </c>
      <c r="AY23" s="466">
        <v>2.1205986611954164E-2</v>
      </c>
      <c r="AZ23" s="466">
        <v>7.1491504124769718E-3</v>
      </c>
      <c r="BA23" s="466">
        <v>3.4589279795612465E-2</v>
      </c>
      <c r="BB23" s="466">
        <v>5.5365584468802055E-2</v>
      </c>
      <c r="BC23" s="466">
        <v>9.9766180708504015E-2</v>
      </c>
      <c r="BD23" s="466">
        <v>4.2243948847130071E-2</v>
      </c>
      <c r="BE23" s="464"/>
      <c r="BF23" s="466">
        <v>5.0264170771721614E-2</v>
      </c>
      <c r="BG23" s="466">
        <v>0.10740653561796541</v>
      </c>
      <c r="BH23" s="466">
        <v>0.17556161249877927</v>
      </c>
      <c r="BI23" s="466">
        <v>8.7381578449222119E-2</v>
      </c>
      <c r="BJ23" s="466">
        <v>3.8236023399908683E-2</v>
      </c>
      <c r="BK23" s="466">
        <v>6.2884914572496287E-2</v>
      </c>
      <c r="BL23" s="466">
        <v>0.11420455696515916</v>
      </c>
      <c r="BM23" s="466">
        <v>4.9547218778528322E-2</v>
      </c>
      <c r="BN23" s="466">
        <v>1.2519865084165241E-2</v>
      </c>
      <c r="BO23" s="466">
        <v>1.3403030465055575E-2</v>
      </c>
      <c r="BP23" s="466">
        <v>2.0145687281356454E-2</v>
      </c>
      <c r="BQ23" s="466">
        <v>6.7916928918531228E-3</v>
      </c>
      <c r="BR23" s="466">
        <v>3.2859815805831839E-2</v>
      </c>
      <c r="BS23" s="466">
        <v>5.259730524536195E-2</v>
      </c>
      <c r="BT23" s="466">
        <v>9.4777871673078815E-2</v>
      </c>
      <c r="BU23" s="466">
        <v>4.0131751404773562E-2</v>
      </c>
      <c r="BV23" s="458" t="s">
        <v>456</v>
      </c>
    </row>
    <row r="24" spans="2:74" ht="18.75">
      <c r="B24" s="1125" t="s">
        <v>768</v>
      </c>
      <c r="C24" s="1125"/>
      <c r="D24" s="1125"/>
      <c r="E24" s="1125"/>
      <c r="F24" s="1125"/>
      <c r="G24" s="1125"/>
      <c r="M24" s="290"/>
      <c r="N24" s="42"/>
      <c r="O24" s="548"/>
      <c r="P24" s="548"/>
      <c r="Q24" s="548"/>
      <c r="R24" s="548"/>
      <c r="S24" s="548"/>
      <c r="T24" s="81"/>
      <c r="U24" s="81"/>
      <c r="V24" s="1027" t="s">
        <v>46</v>
      </c>
      <c r="W24" s="1028">
        <v>0.7</v>
      </c>
      <c r="X24" s="1028">
        <v>0.3</v>
      </c>
      <c r="Y24" s="81"/>
      <c r="Z24" s="81"/>
      <c r="AA24" s="81"/>
      <c r="AB24" s="81"/>
      <c r="AC24" s="81"/>
      <c r="AD24" s="81"/>
      <c r="AE24" s="81"/>
      <c r="AF24" s="81"/>
      <c r="AG24" s="467" t="str">
        <f>"*H_"&amp;"*"&amp;RIGHT(AJ24,LEN(AJ24)-3)&amp;"_"&amp;SETUP!B65</f>
        <v>*H_*BIOWOO_X1</v>
      </c>
      <c r="AH24" s="467" t="str">
        <f>COMM!F16&amp;"_"&amp;SETUP!C65</f>
        <v>Biomass to Residential_Existing 01</v>
      </c>
      <c r="AI24" s="467" t="str">
        <f>RSD_Balance!A19</f>
        <v>WOO</v>
      </c>
      <c r="AJ24" s="467" t="s">
        <v>644</v>
      </c>
      <c r="AK24" s="467">
        <v>1</v>
      </c>
      <c r="AL24" s="467"/>
      <c r="AM24" s="467"/>
      <c r="AN24" s="467"/>
      <c r="AO24" s="467">
        <v>5.2909653443917494E-2</v>
      </c>
      <c r="AP24" s="467">
        <v>0.1130595111768057</v>
      </c>
      <c r="AQ24" s="467">
        <v>0.18480169736713609</v>
      </c>
      <c r="AR24" s="467">
        <v>9.1980608893918028E-2</v>
      </c>
      <c r="AS24" s="467">
        <v>4.0248445684114405E-2</v>
      </c>
      <c r="AT24" s="467">
        <v>6.6194646918417144E-2</v>
      </c>
      <c r="AU24" s="467">
        <v>0.12021532312122017</v>
      </c>
      <c r="AV24" s="467">
        <v>5.2154967135292975E-2</v>
      </c>
      <c r="AW24" s="467">
        <v>1.3178805351752886E-2</v>
      </c>
      <c r="AX24" s="467">
        <v>1.4108453121111133E-2</v>
      </c>
      <c r="AY24" s="467">
        <v>2.1205986611954164E-2</v>
      </c>
      <c r="AZ24" s="467">
        <v>7.1491504124769718E-3</v>
      </c>
      <c r="BA24" s="467">
        <v>3.4589279795612465E-2</v>
      </c>
      <c r="BB24" s="467">
        <v>5.5365584468802055E-2</v>
      </c>
      <c r="BC24" s="467">
        <v>9.9766180708504015E-2</v>
      </c>
      <c r="BD24" s="467">
        <v>4.2243948847130071E-2</v>
      </c>
      <c r="BE24" s="464"/>
      <c r="BF24" s="467">
        <v>5.0264170771721614E-2</v>
      </c>
      <c r="BG24" s="467">
        <v>0.10740653561796541</v>
      </c>
      <c r="BH24" s="467">
        <v>0.17556161249877927</v>
      </c>
      <c r="BI24" s="467">
        <v>8.7381578449222119E-2</v>
      </c>
      <c r="BJ24" s="467">
        <v>3.8236023399908683E-2</v>
      </c>
      <c r="BK24" s="467">
        <v>6.2884914572496287E-2</v>
      </c>
      <c r="BL24" s="467">
        <v>0.11420455696515916</v>
      </c>
      <c r="BM24" s="467">
        <v>4.9547218778528322E-2</v>
      </c>
      <c r="BN24" s="467">
        <v>1.2519865084165241E-2</v>
      </c>
      <c r="BO24" s="467">
        <v>1.3403030465055575E-2</v>
      </c>
      <c r="BP24" s="467">
        <v>2.0145687281356454E-2</v>
      </c>
      <c r="BQ24" s="467">
        <v>6.7916928918531228E-3</v>
      </c>
      <c r="BR24" s="467">
        <v>3.2859815805831839E-2</v>
      </c>
      <c r="BS24" s="467">
        <v>5.259730524536195E-2</v>
      </c>
      <c r="BT24" s="467">
        <v>9.4777871673078815E-2</v>
      </c>
      <c r="BU24" s="467">
        <v>4.0131751404773562E-2</v>
      </c>
      <c r="BV24" s="458" t="s">
        <v>456</v>
      </c>
    </row>
    <row r="25" spans="2:74">
      <c r="N25" s="290"/>
      <c r="O25" s="548"/>
      <c r="P25" s="548"/>
      <c r="Q25" s="548"/>
      <c r="R25" s="548"/>
      <c r="S25" s="548"/>
      <c r="T25" s="81"/>
      <c r="U25" s="81"/>
      <c r="V25" s="1030" t="s">
        <v>48</v>
      </c>
      <c r="W25" s="1031">
        <v>0.65</v>
      </c>
      <c r="X25" s="1031">
        <v>0.35</v>
      </c>
      <c r="Y25" s="81"/>
      <c r="Z25" s="81"/>
      <c r="AA25" s="81"/>
      <c r="AB25" s="81"/>
      <c r="AC25" s="81"/>
      <c r="AD25" s="81"/>
      <c r="AE25" s="81"/>
      <c r="AF25" s="81"/>
      <c r="AG25" s="466" t="str">
        <f>"*H_"&amp;"*"&amp;RIGHT(AJ25,LEN(AJ25)-3)&amp;"_"&amp;SETUP!B66</f>
        <v>*H_*BIOWOO_X2</v>
      </c>
      <c r="AH25" s="466" t="str">
        <f>COMM!F16&amp;"_"&amp;SETUP!C66</f>
        <v>Biomass to Residential_Existing 02</v>
      </c>
      <c r="AI25" s="466" t="str">
        <f>RSD_Balance!A19</f>
        <v>WOO</v>
      </c>
      <c r="AJ25" s="466" t="s">
        <v>644</v>
      </c>
      <c r="AK25" s="466">
        <v>1</v>
      </c>
      <c r="AL25" s="466"/>
      <c r="AM25" s="466"/>
      <c r="AN25" s="466"/>
      <c r="AO25" s="466">
        <v>5.2909653443917494E-2</v>
      </c>
      <c r="AP25" s="466">
        <v>0.1130595111768057</v>
      </c>
      <c r="AQ25" s="466">
        <v>0.18480169736713609</v>
      </c>
      <c r="AR25" s="466">
        <v>9.1980608893918028E-2</v>
      </c>
      <c r="AS25" s="466">
        <v>4.0248445684114405E-2</v>
      </c>
      <c r="AT25" s="466">
        <v>6.6194646918417144E-2</v>
      </c>
      <c r="AU25" s="466">
        <v>0.12021532312122017</v>
      </c>
      <c r="AV25" s="466">
        <v>5.2154967135292975E-2</v>
      </c>
      <c r="AW25" s="466">
        <v>1.3178805351752886E-2</v>
      </c>
      <c r="AX25" s="466">
        <v>1.4108453121111133E-2</v>
      </c>
      <c r="AY25" s="466">
        <v>2.1205986611954164E-2</v>
      </c>
      <c r="AZ25" s="466">
        <v>7.1491504124769718E-3</v>
      </c>
      <c r="BA25" s="466">
        <v>3.4589279795612465E-2</v>
      </c>
      <c r="BB25" s="466">
        <v>5.5365584468802055E-2</v>
      </c>
      <c r="BC25" s="466">
        <v>9.9766180708504015E-2</v>
      </c>
      <c r="BD25" s="466">
        <v>4.2243948847130071E-2</v>
      </c>
      <c r="BE25" s="464"/>
      <c r="BF25" s="466">
        <v>5.0264170771721614E-2</v>
      </c>
      <c r="BG25" s="466">
        <v>0.10740653561796541</v>
      </c>
      <c r="BH25" s="466">
        <v>0.17556161249877927</v>
      </c>
      <c r="BI25" s="466">
        <v>8.7381578449222119E-2</v>
      </c>
      <c r="BJ25" s="466">
        <v>3.8236023399908683E-2</v>
      </c>
      <c r="BK25" s="466">
        <v>6.2884914572496287E-2</v>
      </c>
      <c r="BL25" s="466">
        <v>0.11420455696515916</v>
      </c>
      <c r="BM25" s="466">
        <v>4.9547218778528322E-2</v>
      </c>
      <c r="BN25" s="466">
        <v>1.2519865084165241E-2</v>
      </c>
      <c r="BO25" s="466">
        <v>1.3403030465055575E-2</v>
      </c>
      <c r="BP25" s="466">
        <v>2.0145687281356454E-2</v>
      </c>
      <c r="BQ25" s="466">
        <v>6.7916928918531228E-3</v>
      </c>
      <c r="BR25" s="466">
        <v>3.2859815805831839E-2</v>
      </c>
      <c r="BS25" s="466">
        <v>5.259730524536195E-2</v>
      </c>
      <c r="BT25" s="466">
        <v>9.4777871673078815E-2</v>
      </c>
      <c r="BU25" s="466">
        <v>4.0131751404773562E-2</v>
      </c>
      <c r="BV25" s="458" t="s">
        <v>456</v>
      </c>
    </row>
    <row r="26" spans="2:74" ht="21">
      <c r="B26" s="70" t="s">
        <v>282</v>
      </c>
      <c r="C26" s="70"/>
      <c r="D26" s="70"/>
      <c r="E26" s="67" t="s">
        <v>936</v>
      </c>
      <c r="F26" s="67"/>
      <c r="G26" s="67"/>
      <c r="M26" s="290"/>
      <c r="N26" s="290"/>
      <c r="O26" s="548"/>
      <c r="P26" s="548"/>
      <c r="Q26" s="548"/>
      <c r="R26" s="548"/>
      <c r="S26" s="548"/>
      <c r="T26" s="81"/>
      <c r="U26" s="81"/>
      <c r="V26" s="1033" t="s">
        <v>50</v>
      </c>
      <c r="W26" s="1034">
        <v>0.7</v>
      </c>
      <c r="X26" s="1034">
        <v>0.3</v>
      </c>
      <c r="AD26" s="548"/>
      <c r="AE26" s="548"/>
      <c r="AF26" s="290"/>
      <c r="AG26" s="467" t="str">
        <f>"*H_"&amp;"*"&amp;RIGHT(AJ26,LEN(AJ26)-3)&amp;"_"&amp;SETUP!B64</f>
        <v>*H_*BIOGAS_X0</v>
      </c>
      <c r="AH26" s="467" t="str">
        <f>COMM!F17&amp;"_"&amp;SETUP!C64</f>
        <v>Biogas to Residential_Existing 00</v>
      </c>
      <c r="AI26" s="467" t="str">
        <f>RSD_Balance!A20</f>
        <v>BGS</v>
      </c>
      <c r="AJ26" s="467" t="s">
        <v>645</v>
      </c>
      <c r="AK26" s="467">
        <v>1</v>
      </c>
      <c r="AL26" s="467"/>
      <c r="AM26" s="467"/>
      <c r="AN26" s="467"/>
      <c r="AO26" s="467">
        <v>5.2909653443917494E-2</v>
      </c>
      <c r="AP26" s="467">
        <v>0.1130595111768057</v>
      </c>
      <c r="AQ26" s="467">
        <v>0.18480169736713609</v>
      </c>
      <c r="AR26" s="467">
        <v>9.1980608893918028E-2</v>
      </c>
      <c r="AS26" s="467">
        <v>4.0248445684114405E-2</v>
      </c>
      <c r="AT26" s="467">
        <v>6.6194646918417144E-2</v>
      </c>
      <c r="AU26" s="467">
        <v>0.12021532312122017</v>
      </c>
      <c r="AV26" s="467">
        <v>5.2154967135292975E-2</v>
      </c>
      <c r="AW26" s="467">
        <v>1.3178805351752886E-2</v>
      </c>
      <c r="AX26" s="467">
        <v>1.4108453121111133E-2</v>
      </c>
      <c r="AY26" s="467">
        <v>2.1205986611954164E-2</v>
      </c>
      <c r="AZ26" s="467">
        <v>7.1491504124769718E-3</v>
      </c>
      <c r="BA26" s="467">
        <v>3.4589279795612465E-2</v>
      </c>
      <c r="BB26" s="467">
        <v>5.5365584468802055E-2</v>
      </c>
      <c r="BC26" s="467">
        <v>9.9766180708504015E-2</v>
      </c>
      <c r="BD26" s="467">
        <v>4.2243948847130071E-2</v>
      </c>
      <c r="BE26" s="464"/>
      <c r="BF26" s="467">
        <v>5.0264170771721614E-2</v>
      </c>
      <c r="BG26" s="467">
        <v>0.10740653561796541</v>
      </c>
      <c r="BH26" s="467">
        <v>0.17556161249877927</v>
      </c>
      <c r="BI26" s="467">
        <v>8.7381578449222119E-2</v>
      </c>
      <c r="BJ26" s="467">
        <v>3.8236023399908683E-2</v>
      </c>
      <c r="BK26" s="467">
        <v>6.2884914572496287E-2</v>
      </c>
      <c r="BL26" s="467">
        <v>0.11420455696515916</v>
      </c>
      <c r="BM26" s="467">
        <v>4.9547218778528322E-2</v>
      </c>
      <c r="BN26" s="467">
        <v>1.2519865084165241E-2</v>
      </c>
      <c r="BO26" s="467">
        <v>1.3403030465055575E-2</v>
      </c>
      <c r="BP26" s="467">
        <v>2.0145687281356454E-2</v>
      </c>
      <c r="BQ26" s="467">
        <v>6.7916928918531228E-3</v>
      </c>
      <c r="BR26" s="467">
        <v>3.2859815805831839E-2</v>
      </c>
      <c r="BS26" s="467">
        <v>5.259730524536195E-2</v>
      </c>
      <c r="BT26" s="467">
        <v>9.4777871673078815E-2</v>
      </c>
      <c r="BU26" s="467">
        <v>4.0131751404773562E-2</v>
      </c>
      <c r="BV26" s="458" t="s">
        <v>456</v>
      </c>
    </row>
    <row r="27" spans="2:74" ht="15">
      <c r="B27" s="320" t="s">
        <v>932</v>
      </c>
      <c r="C27" s="320" t="s">
        <v>237</v>
      </c>
      <c r="D27" s="320" t="s">
        <v>283</v>
      </c>
      <c r="E27" s="320" t="s">
        <v>284</v>
      </c>
      <c r="F27" s="468">
        <v>2018</v>
      </c>
      <c r="G27" s="320" t="s">
        <v>285</v>
      </c>
      <c r="M27" s="290"/>
      <c r="N27" s="290"/>
      <c r="O27" s="548"/>
      <c r="P27" s="548"/>
      <c r="Q27" s="548"/>
      <c r="R27" s="548"/>
      <c r="S27" s="548"/>
      <c r="T27" s="81"/>
      <c r="U27" s="81"/>
      <c r="V27" s="81"/>
      <c r="AD27" s="548"/>
      <c r="AE27" s="548"/>
      <c r="AF27" s="290"/>
      <c r="AG27" s="466" t="str">
        <f>"*H_"&amp;"*"&amp;RIGHT(AJ27,LEN(AJ27)-3)&amp;"_"&amp;SETUP!B64</f>
        <v>*H_*BIOMUN_X0</v>
      </c>
      <c r="AH27" s="466" t="str">
        <f>COMM!F18&amp;"_"&amp;SETUP!C64</f>
        <v>Landfill Gas to Residential_Existing 00</v>
      </c>
      <c r="AI27" s="466" t="str">
        <f>RSD_Balance!A21</f>
        <v>BIOMUN</v>
      </c>
      <c r="AJ27" s="466" t="s">
        <v>646</v>
      </c>
      <c r="AK27" s="466">
        <v>1</v>
      </c>
      <c r="AL27" s="466"/>
      <c r="AM27" s="466"/>
      <c r="AN27" s="466"/>
      <c r="AO27" s="466">
        <v>5.2909653443917494E-2</v>
      </c>
      <c r="AP27" s="466">
        <v>0.1130595111768057</v>
      </c>
      <c r="AQ27" s="466">
        <v>0.18480169736713609</v>
      </c>
      <c r="AR27" s="466">
        <v>9.1980608893918028E-2</v>
      </c>
      <c r="AS27" s="466">
        <v>4.0248445684114405E-2</v>
      </c>
      <c r="AT27" s="466">
        <v>6.6194646918417144E-2</v>
      </c>
      <c r="AU27" s="466">
        <v>0.12021532312122017</v>
      </c>
      <c r="AV27" s="466">
        <v>5.2154967135292975E-2</v>
      </c>
      <c r="AW27" s="466">
        <v>1.3178805351752886E-2</v>
      </c>
      <c r="AX27" s="466">
        <v>1.4108453121111133E-2</v>
      </c>
      <c r="AY27" s="466">
        <v>2.1205986611954164E-2</v>
      </c>
      <c r="AZ27" s="466">
        <v>7.1491504124769718E-3</v>
      </c>
      <c r="BA27" s="466">
        <v>3.4589279795612465E-2</v>
      </c>
      <c r="BB27" s="466">
        <v>5.5365584468802055E-2</v>
      </c>
      <c r="BC27" s="466">
        <v>9.9766180708504015E-2</v>
      </c>
      <c r="BD27" s="466">
        <v>4.2243948847130071E-2</v>
      </c>
      <c r="BE27" s="464"/>
      <c r="BF27" s="466">
        <v>5.0264170771721614E-2</v>
      </c>
      <c r="BG27" s="466">
        <v>0.10740653561796541</v>
      </c>
      <c r="BH27" s="466">
        <v>0.17556161249877927</v>
      </c>
      <c r="BI27" s="466">
        <v>8.7381578449222119E-2</v>
      </c>
      <c r="BJ27" s="466">
        <v>3.8236023399908683E-2</v>
      </c>
      <c r="BK27" s="466">
        <v>6.2884914572496287E-2</v>
      </c>
      <c r="BL27" s="466">
        <v>0.11420455696515916</v>
      </c>
      <c r="BM27" s="466">
        <v>4.9547218778528322E-2</v>
      </c>
      <c r="BN27" s="466">
        <v>1.2519865084165241E-2</v>
      </c>
      <c r="BO27" s="466">
        <v>1.3403030465055575E-2</v>
      </c>
      <c r="BP27" s="466">
        <v>2.0145687281356454E-2</v>
      </c>
      <c r="BQ27" s="466">
        <v>6.7916928918531228E-3</v>
      </c>
      <c r="BR27" s="466">
        <v>3.2859815805831839E-2</v>
      </c>
      <c r="BS27" s="466">
        <v>5.259730524536195E-2</v>
      </c>
      <c r="BT27" s="466">
        <v>9.4777871673078815E-2</v>
      </c>
      <c r="BU27" s="466">
        <v>4.0131751404773562E-2</v>
      </c>
      <c r="BV27" s="458" t="s">
        <v>456</v>
      </c>
    </row>
    <row r="28" spans="2:74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287</v>
      </c>
      <c r="F28" s="701">
        <v>206.79888499999998</v>
      </c>
      <c r="G28" s="469" t="s">
        <v>253</v>
      </c>
      <c r="M28" s="290"/>
      <c r="N28" s="290"/>
      <c r="O28" s="548"/>
      <c r="P28" s="548"/>
      <c r="Q28" s="548"/>
      <c r="R28" s="548"/>
      <c r="S28" s="548"/>
      <c r="T28" s="81"/>
      <c r="U28" s="81"/>
      <c r="V28" s="81"/>
      <c r="AD28" s="548"/>
      <c r="AE28" s="548"/>
      <c r="AF28" s="290"/>
      <c r="AG28" s="467" t="str">
        <f>"*H_"&amp;"*"&amp;RIGHT(AJ28,LEN(AJ28)-3)&amp;"_"&amp;SETUP!B64</f>
        <v>*H_*RENGEO_X0</v>
      </c>
      <c r="AH28" s="467" t="str">
        <f>COMM!F19&amp;"_"&amp;SETUP!C64</f>
        <v>Ambient Heat to Residential_Existing 00</v>
      </c>
      <c r="AI28" s="467" t="str">
        <f>RSD_Balance!A22</f>
        <v>AHT</v>
      </c>
      <c r="AJ28" s="467" t="s">
        <v>647</v>
      </c>
      <c r="AK28" s="467">
        <v>1</v>
      </c>
      <c r="AL28" s="467"/>
      <c r="AM28" s="467"/>
      <c r="AN28" s="467"/>
      <c r="AO28" s="467">
        <v>5.2909653443917494E-2</v>
      </c>
      <c r="AP28" s="467">
        <v>0.1130595111768057</v>
      </c>
      <c r="AQ28" s="467">
        <v>0.18480169736713609</v>
      </c>
      <c r="AR28" s="467">
        <v>9.1980608893918028E-2</v>
      </c>
      <c r="AS28" s="467">
        <v>4.0248445684114405E-2</v>
      </c>
      <c r="AT28" s="467">
        <v>6.6194646918417144E-2</v>
      </c>
      <c r="AU28" s="467">
        <v>0.12021532312122017</v>
      </c>
      <c r="AV28" s="467">
        <v>5.2154967135292975E-2</v>
      </c>
      <c r="AW28" s="467">
        <v>1.3178805351752886E-2</v>
      </c>
      <c r="AX28" s="467">
        <v>1.4108453121111133E-2</v>
      </c>
      <c r="AY28" s="467">
        <v>2.1205986611954164E-2</v>
      </c>
      <c r="AZ28" s="467">
        <v>7.1491504124769718E-3</v>
      </c>
      <c r="BA28" s="467">
        <v>3.4589279795612465E-2</v>
      </c>
      <c r="BB28" s="467">
        <v>5.5365584468802055E-2</v>
      </c>
      <c r="BC28" s="467">
        <v>9.9766180708504015E-2</v>
      </c>
      <c r="BD28" s="467">
        <v>4.2243948847130071E-2</v>
      </c>
      <c r="BE28" s="464"/>
      <c r="BF28" s="467">
        <v>5.0264170771721614E-2</v>
      </c>
      <c r="BG28" s="467">
        <v>0.10740653561796541</v>
      </c>
      <c r="BH28" s="467">
        <v>0.17556161249877927</v>
      </c>
      <c r="BI28" s="467">
        <v>8.7381578449222119E-2</v>
      </c>
      <c r="BJ28" s="467">
        <v>3.8236023399908683E-2</v>
      </c>
      <c r="BK28" s="467">
        <v>6.2884914572496287E-2</v>
      </c>
      <c r="BL28" s="467">
        <v>0.11420455696515916</v>
      </c>
      <c r="BM28" s="467">
        <v>4.9547218778528322E-2</v>
      </c>
      <c r="BN28" s="467">
        <v>1.2519865084165241E-2</v>
      </c>
      <c r="BO28" s="467">
        <v>1.3403030465055575E-2</v>
      </c>
      <c r="BP28" s="467">
        <v>2.0145687281356454E-2</v>
      </c>
      <c r="BQ28" s="467">
        <v>6.7916928918531228E-3</v>
      </c>
      <c r="BR28" s="467">
        <v>3.2859815805831839E-2</v>
      </c>
      <c r="BS28" s="467">
        <v>5.259730524536195E-2</v>
      </c>
      <c r="BT28" s="467">
        <v>9.4777871673078815E-2</v>
      </c>
      <c r="BU28" s="467">
        <v>4.0131751404773562E-2</v>
      </c>
      <c r="BV28" s="458" t="s">
        <v>456</v>
      </c>
    </row>
    <row r="29" spans="2:74" ht="13.5" thickBot="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287</v>
      </c>
      <c r="F29" s="702">
        <v>766.35172099999977</v>
      </c>
      <c r="G29" s="459" t="s">
        <v>253</v>
      </c>
      <c r="M29" s="290"/>
      <c r="O29" s="548"/>
      <c r="P29" s="548"/>
      <c r="Q29" s="548"/>
      <c r="R29" s="548"/>
      <c r="S29" s="548"/>
      <c r="T29" s="81"/>
      <c r="U29" s="81"/>
      <c r="V29" s="81"/>
      <c r="W29" s="81"/>
      <c r="AD29" s="548"/>
      <c r="AE29" s="548"/>
      <c r="AF29" s="290"/>
      <c r="AG29" s="466" t="str">
        <f>"*H_"&amp;"*"&amp;RIGHT(AJ29,LEN(AJ29)-3)&amp;"_"&amp;SETUP!B64</f>
        <v>*H_*BIOETH_X0</v>
      </c>
      <c r="AH29" s="466" t="str">
        <f>COMM!F20&amp;"_"&amp;SETUP!C64</f>
        <v>Ethanol to Residential_Existing 00</v>
      </c>
      <c r="AI29" s="466" t="str">
        <f>RSD_Balance!A23</f>
        <v>ETH</v>
      </c>
      <c r="AJ29" s="466" t="s">
        <v>648</v>
      </c>
      <c r="AK29" s="466">
        <v>1</v>
      </c>
      <c r="AL29" s="466"/>
      <c r="AM29" s="466"/>
      <c r="AN29" s="466"/>
      <c r="AO29" s="466">
        <v>5.2909653443917494E-2</v>
      </c>
      <c r="AP29" s="466">
        <v>0.1130595111768057</v>
      </c>
      <c r="AQ29" s="466">
        <v>0.18480169736713609</v>
      </c>
      <c r="AR29" s="466">
        <v>9.1980608893918028E-2</v>
      </c>
      <c r="AS29" s="466">
        <v>4.0248445684114405E-2</v>
      </c>
      <c r="AT29" s="466">
        <v>6.6194646918417144E-2</v>
      </c>
      <c r="AU29" s="466">
        <v>0.12021532312122017</v>
      </c>
      <c r="AV29" s="466">
        <v>5.2154967135292975E-2</v>
      </c>
      <c r="AW29" s="466">
        <v>1.3178805351752886E-2</v>
      </c>
      <c r="AX29" s="466">
        <v>1.4108453121111133E-2</v>
      </c>
      <c r="AY29" s="466">
        <v>2.1205986611954164E-2</v>
      </c>
      <c r="AZ29" s="466">
        <v>7.1491504124769718E-3</v>
      </c>
      <c r="BA29" s="466">
        <v>3.4589279795612465E-2</v>
      </c>
      <c r="BB29" s="466">
        <v>5.5365584468802055E-2</v>
      </c>
      <c r="BC29" s="466">
        <v>9.9766180708504015E-2</v>
      </c>
      <c r="BD29" s="466">
        <v>4.2243948847130071E-2</v>
      </c>
      <c r="BE29" s="464"/>
      <c r="BF29" s="466">
        <v>5.0264170771721614E-2</v>
      </c>
      <c r="BG29" s="466">
        <v>0.10740653561796541</v>
      </c>
      <c r="BH29" s="466">
        <v>0.17556161249877927</v>
      </c>
      <c r="BI29" s="466">
        <v>8.7381578449222119E-2</v>
      </c>
      <c r="BJ29" s="466">
        <v>3.8236023399908683E-2</v>
      </c>
      <c r="BK29" s="466">
        <v>6.2884914572496287E-2</v>
      </c>
      <c r="BL29" s="466">
        <v>0.11420455696515916</v>
      </c>
      <c r="BM29" s="466">
        <v>4.9547218778528322E-2</v>
      </c>
      <c r="BN29" s="466">
        <v>1.2519865084165241E-2</v>
      </c>
      <c r="BO29" s="466">
        <v>1.3403030465055575E-2</v>
      </c>
      <c r="BP29" s="466">
        <v>2.0145687281356454E-2</v>
      </c>
      <c r="BQ29" s="466">
        <v>6.7916928918531228E-3</v>
      </c>
      <c r="BR29" s="466">
        <v>3.2859815805831839E-2</v>
      </c>
      <c r="BS29" s="466">
        <v>5.259730524536195E-2</v>
      </c>
      <c r="BT29" s="466">
        <v>9.4777871673078815E-2</v>
      </c>
      <c r="BU29" s="466">
        <v>4.0131751404773562E-2</v>
      </c>
      <c r="BV29" s="458" t="s">
        <v>456</v>
      </c>
    </row>
    <row r="30" spans="2:74" ht="16.5" thickBot="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287</v>
      </c>
      <c r="F30" s="701">
        <v>724.42972899999995</v>
      </c>
      <c r="G30" s="469" t="s">
        <v>253</v>
      </c>
      <c r="M30" s="290"/>
      <c r="O30" s="548"/>
      <c r="P30" s="548"/>
      <c r="Q30" s="548"/>
      <c r="R30" s="548"/>
      <c r="S30" s="548"/>
      <c r="T30" s="81"/>
      <c r="U30" s="81"/>
      <c r="V30" s="1122" t="s">
        <v>1005</v>
      </c>
      <c r="W30" s="1123"/>
      <c r="X30" s="1123"/>
      <c r="Y30" s="1123"/>
      <c r="Z30" s="1124"/>
      <c r="AD30" s="548"/>
      <c r="AE30" s="548"/>
      <c r="AF30" s="290"/>
      <c r="AG30" s="467" t="str">
        <f>"*H_"&amp;"*"&amp;RIGHT(AJ30,LEN(AJ30)-3)&amp;"_"&amp;SETUP!B64</f>
        <v>*H_*BIODST_X0</v>
      </c>
      <c r="AH30" s="467" t="str">
        <f>COMM!F21&amp;"_"&amp;SETUP!C64</f>
        <v>Biodiesel to Residential_Existing 00</v>
      </c>
      <c r="AI30" s="467" t="str">
        <f>RSD_Balance!A24</f>
        <v>BDL</v>
      </c>
      <c r="AJ30" s="467" t="s">
        <v>649</v>
      </c>
      <c r="AK30" s="467">
        <v>1</v>
      </c>
      <c r="AL30" s="467"/>
      <c r="AM30" s="467"/>
      <c r="AN30" s="467"/>
      <c r="AO30" s="467">
        <v>5.2909653443917494E-2</v>
      </c>
      <c r="AP30" s="467">
        <v>0.1130595111768057</v>
      </c>
      <c r="AQ30" s="467">
        <v>0.18480169736713609</v>
      </c>
      <c r="AR30" s="467">
        <v>9.1980608893918028E-2</v>
      </c>
      <c r="AS30" s="467">
        <v>4.0248445684114405E-2</v>
      </c>
      <c r="AT30" s="467">
        <v>6.6194646918417144E-2</v>
      </c>
      <c r="AU30" s="467">
        <v>0.12021532312122017</v>
      </c>
      <c r="AV30" s="467">
        <v>5.2154967135292975E-2</v>
      </c>
      <c r="AW30" s="467">
        <v>1.3178805351752886E-2</v>
      </c>
      <c r="AX30" s="467">
        <v>1.4108453121111133E-2</v>
      </c>
      <c r="AY30" s="467">
        <v>2.1205986611954164E-2</v>
      </c>
      <c r="AZ30" s="467">
        <v>7.1491504124769718E-3</v>
      </c>
      <c r="BA30" s="467">
        <v>3.4589279795612465E-2</v>
      </c>
      <c r="BB30" s="467">
        <v>5.5365584468802055E-2</v>
      </c>
      <c r="BC30" s="467">
        <v>9.9766180708504015E-2</v>
      </c>
      <c r="BD30" s="467">
        <v>4.2243948847130071E-2</v>
      </c>
      <c r="BE30" s="464"/>
      <c r="BF30" s="467">
        <v>5.0264170771721614E-2</v>
      </c>
      <c r="BG30" s="467">
        <v>0.10740653561796541</v>
      </c>
      <c r="BH30" s="467">
        <v>0.17556161249877927</v>
      </c>
      <c r="BI30" s="467">
        <v>8.7381578449222119E-2</v>
      </c>
      <c r="BJ30" s="467">
        <v>3.8236023399908683E-2</v>
      </c>
      <c r="BK30" s="467">
        <v>6.2884914572496287E-2</v>
      </c>
      <c r="BL30" s="467">
        <v>0.11420455696515916</v>
      </c>
      <c r="BM30" s="467">
        <v>4.9547218778528322E-2</v>
      </c>
      <c r="BN30" s="467">
        <v>1.2519865084165241E-2</v>
      </c>
      <c r="BO30" s="467">
        <v>1.3403030465055575E-2</v>
      </c>
      <c r="BP30" s="467">
        <v>2.0145687281356454E-2</v>
      </c>
      <c r="BQ30" s="467">
        <v>6.7916928918531228E-3</v>
      </c>
      <c r="BR30" s="467">
        <v>3.2859815805831839E-2</v>
      </c>
      <c r="BS30" s="467">
        <v>5.259730524536195E-2</v>
      </c>
      <c r="BT30" s="467">
        <v>9.4777871673078815E-2</v>
      </c>
      <c r="BU30" s="467">
        <v>4.0131751404773562E-2</v>
      </c>
      <c r="BV30" s="458" t="s">
        <v>456</v>
      </c>
    </row>
    <row r="31" spans="2:74" ht="15.75" thickBot="1">
      <c r="B31" s="36" t="s">
        <v>286</v>
      </c>
      <c r="C31" s="36" t="s">
        <v>739</v>
      </c>
      <c r="D31" s="36"/>
      <c r="E31" s="36"/>
      <c r="F31" s="36"/>
      <c r="G31" s="36"/>
      <c r="O31" s="548"/>
      <c r="P31" s="548"/>
      <c r="Q31" s="548"/>
      <c r="R31" s="548"/>
      <c r="S31" s="548"/>
      <c r="T31" s="81"/>
      <c r="U31" s="81"/>
      <c r="V31" s="1024"/>
      <c r="W31" s="1025" t="s">
        <v>1007</v>
      </c>
      <c r="X31" s="1025" t="s">
        <v>1006</v>
      </c>
      <c r="Y31" s="1026" t="s">
        <v>1008</v>
      </c>
      <c r="Z31" s="1024" t="s">
        <v>1009</v>
      </c>
      <c r="AA31" s="81"/>
      <c r="AB31" s="81"/>
      <c r="AC31" s="81"/>
      <c r="AD31" s="81"/>
      <c r="AE31" s="81"/>
      <c r="AF31" s="81"/>
      <c r="AG31" s="466" t="str">
        <f>"*H_"&amp;"*"&amp;RIGHT(AJ31,LEN(AJ31)-3)&amp;"_"&amp;SETUP!B64</f>
        <v>*H_*BIOSLU_X0</v>
      </c>
      <c r="AH31" s="466" t="str">
        <f>COMM!F22&amp;"_"&amp;SETUP!C64</f>
        <v>Non-Renewable Waste to Residential_Existing 00</v>
      </c>
      <c r="AI31" s="466" t="str">
        <f>RSD_Balance!A25</f>
        <v>BIOSLU</v>
      </c>
      <c r="AJ31" s="466" t="s">
        <v>650</v>
      </c>
      <c r="AK31" s="466">
        <v>1</v>
      </c>
      <c r="AL31" s="466"/>
      <c r="AM31" s="466"/>
      <c r="AN31" s="466"/>
      <c r="AO31" s="466">
        <v>5.2909653443917494E-2</v>
      </c>
      <c r="AP31" s="466">
        <v>0.1130595111768057</v>
      </c>
      <c r="AQ31" s="466">
        <v>0.18480169736713609</v>
      </c>
      <c r="AR31" s="466">
        <v>9.1980608893918028E-2</v>
      </c>
      <c r="AS31" s="466">
        <v>4.0248445684114405E-2</v>
      </c>
      <c r="AT31" s="466">
        <v>6.6194646918417144E-2</v>
      </c>
      <c r="AU31" s="466">
        <v>0.12021532312122017</v>
      </c>
      <c r="AV31" s="466">
        <v>5.2154967135292975E-2</v>
      </c>
      <c r="AW31" s="466">
        <v>1.3178805351752886E-2</v>
      </c>
      <c r="AX31" s="466">
        <v>1.4108453121111133E-2</v>
      </c>
      <c r="AY31" s="466">
        <v>2.1205986611954164E-2</v>
      </c>
      <c r="AZ31" s="466">
        <v>7.1491504124769718E-3</v>
      </c>
      <c r="BA31" s="466">
        <v>3.4589279795612465E-2</v>
      </c>
      <c r="BB31" s="466">
        <v>5.5365584468802055E-2</v>
      </c>
      <c r="BC31" s="466">
        <v>9.9766180708504015E-2</v>
      </c>
      <c r="BD31" s="466">
        <v>4.2243948847130071E-2</v>
      </c>
      <c r="BE31" s="464"/>
      <c r="BF31" s="466">
        <v>5.0264170771721614E-2</v>
      </c>
      <c r="BG31" s="466">
        <v>0.10740653561796541</v>
      </c>
      <c r="BH31" s="466">
        <v>0.17556161249877927</v>
      </c>
      <c r="BI31" s="466">
        <v>8.7381578449222119E-2</v>
      </c>
      <c r="BJ31" s="466">
        <v>3.8236023399908683E-2</v>
      </c>
      <c r="BK31" s="466">
        <v>6.2884914572496287E-2</v>
      </c>
      <c r="BL31" s="466">
        <v>0.11420455696515916</v>
      </c>
      <c r="BM31" s="466">
        <v>4.9547218778528322E-2</v>
      </c>
      <c r="BN31" s="466">
        <v>1.2519865084165241E-2</v>
      </c>
      <c r="BO31" s="466">
        <v>1.3403030465055575E-2</v>
      </c>
      <c r="BP31" s="466">
        <v>2.0145687281356454E-2</v>
      </c>
      <c r="BQ31" s="466">
        <v>6.7916928918531228E-3</v>
      </c>
      <c r="BR31" s="466">
        <v>3.2859815805831839E-2</v>
      </c>
      <c r="BS31" s="466">
        <v>5.259730524536195E-2</v>
      </c>
      <c r="BT31" s="466">
        <v>9.4777871673078815E-2</v>
      </c>
      <c r="BU31" s="466">
        <v>4.0131751404773562E-2</v>
      </c>
      <c r="BV31" s="458" t="s">
        <v>456</v>
      </c>
    </row>
    <row r="32" spans="2:74" ht="13.5" thickBot="1">
      <c r="B32" s="476" t="s">
        <v>738</v>
      </c>
      <c r="C32" s="476"/>
      <c r="D32" s="476"/>
      <c r="E32" s="476"/>
      <c r="F32" s="703">
        <f>SUM(F28:F30)</f>
        <v>1697.5803349999996</v>
      </c>
      <c r="G32" s="476"/>
      <c r="O32" s="548"/>
      <c r="P32" s="548"/>
      <c r="Q32" s="548"/>
      <c r="R32" s="548"/>
      <c r="S32" s="548"/>
      <c r="T32" s="81"/>
      <c r="U32" s="81"/>
      <c r="V32" s="1027" t="s">
        <v>46</v>
      </c>
      <c r="W32" s="1036">
        <f>'SHWLP-Apt'!S11*1000</f>
        <v>69107.395872611189</v>
      </c>
      <c r="X32" s="1028">
        <f>W32/SUM(W32+Y32)</f>
        <v>0.70000000000000007</v>
      </c>
      <c r="Y32" s="1036">
        <f>'SHWLP-Apt'!S12*1000</f>
        <v>29617.455373976227</v>
      </c>
      <c r="Z32" s="1029">
        <f>Y32/SUM(W32+Y32)</f>
        <v>0.30000000000000004</v>
      </c>
      <c r="AA32" s="81"/>
      <c r="AB32" s="81"/>
      <c r="AC32" s="81"/>
      <c r="AD32" s="81"/>
      <c r="AE32" s="81"/>
      <c r="AF32" s="81"/>
      <c r="AG32" s="467" t="str">
        <f>"*H_"&amp;"*"&amp;"SMF"&amp;"_"&amp;SETUP!B64</f>
        <v>*H_*SMF_X0</v>
      </c>
      <c r="AH32" s="467" t="str">
        <f>COMM!F23&amp;"_"&amp;SETUP!C64</f>
        <v>Solid Multi-Fuel_Existing 00</v>
      </c>
      <c r="AI32" s="467" t="s">
        <v>548</v>
      </c>
      <c r="AJ32" s="467" t="s">
        <v>632</v>
      </c>
      <c r="AK32" s="467">
        <v>0.09</v>
      </c>
      <c r="AL32" s="467"/>
      <c r="AM32" s="467"/>
      <c r="AN32" s="467"/>
      <c r="AO32" s="467">
        <v>5.2909653443917494E-2</v>
      </c>
      <c r="AP32" s="467">
        <v>0.1130595111768057</v>
      </c>
      <c r="AQ32" s="467">
        <v>0.18480169736713609</v>
      </c>
      <c r="AR32" s="467">
        <v>9.1980608893918028E-2</v>
      </c>
      <c r="AS32" s="467">
        <v>4.0248445684114405E-2</v>
      </c>
      <c r="AT32" s="467">
        <v>6.6194646918417144E-2</v>
      </c>
      <c r="AU32" s="467">
        <v>0.12021532312122017</v>
      </c>
      <c r="AV32" s="467">
        <v>5.2154967135292975E-2</v>
      </c>
      <c r="AW32" s="467">
        <v>1.3178805351752886E-2</v>
      </c>
      <c r="AX32" s="467">
        <v>1.4108453121111133E-2</v>
      </c>
      <c r="AY32" s="467">
        <v>2.1205986611954164E-2</v>
      </c>
      <c r="AZ32" s="467">
        <v>7.1491504124769718E-3</v>
      </c>
      <c r="BA32" s="467">
        <v>3.4589279795612465E-2</v>
      </c>
      <c r="BB32" s="467">
        <v>5.5365584468802055E-2</v>
      </c>
      <c r="BC32" s="467">
        <v>9.9766180708504015E-2</v>
      </c>
      <c r="BD32" s="467">
        <v>4.2243948847130071E-2</v>
      </c>
      <c r="BE32" s="464"/>
      <c r="BF32" s="467">
        <v>5.0264170771721614E-2</v>
      </c>
      <c r="BG32" s="467">
        <v>0.10740653561796541</v>
      </c>
      <c r="BH32" s="467">
        <v>0.17556161249877927</v>
      </c>
      <c r="BI32" s="467">
        <v>8.7381578449222119E-2</v>
      </c>
      <c r="BJ32" s="467">
        <v>3.8236023399908683E-2</v>
      </c>
      <c r="BK32" s="467">
        <v>6.2884914572496287E-2</v>
      </c>
      <c r="BL32" s="467">
        <v>0.11420455696515916</v>
      </c>
      <c r="BM32" s="467">
        <v>4.9547218778528322E-2</v>
      </c>
      <c r="BN32" s="467">
        <v>1.2519865084165241E-2</v>
      </c>
      <c r="BO32" s="467">
        <v>1.3403030465055575E-2</v>
      </c>
      <c r="BP32" s="467">
        <v>2.0145687281356454E-2</v>
      </c>
      <c r="BQ32" s="467">
        <v>6.7916928918531228E-3</v>
      </c>
      <c r="BR32" s="467">
        <v>3.2859815805831839E-2</v>
      </c>
      <c r="BS32" s="467">
        <v>5.259730524536195E-2</v>
      </c>
      <c r="BT32" s="467">
        <v>9.4777871673078815E-2</v>
      </c>
      <c r="BU32" s="467">
        <v>4.0131751404773562E-2</v>
      </c>
      <c r="BV32" s="458" t="s">
        <v>456</v>
      </c>
    </row>
    <row r="33" spans="3:74" ht="13.5" thickBot="1">
      <c r="O33" s="548"/>
      <c r="P33" s="548"/>
      <c r="Q33" s="548"/>
      <c r="R33" s="548"/>
      <c r="S33" s="548"/>
      <c r="T33" s="81"/>
      <c r="U33" s="81"/>
      <c r="V33" s="1030" t="s">
        <v>48</v>
      </c>
      <c r="W33" s="1037">
        <f>'SHWLP-Att'!S11*1000</f>
        <v>41710.491459586934</v>
      </c>
      <c r="X33" s="1028">
        <f>W33/SUM(W33+Y33)</f>
        <v>0.65</v>
      </c>
      <c r="Y33" s="1037">
        <f>'SHWLP-Att'!S12*1000</f>
        <v>22459.495401316039</v>
      </c>
      <c r="Z33" s="1029">
        <f>Y33/SUM(W33+Y33)</f>
        <v>0.35</v>
      </c>
      <c r="AA33" s="81"/>
      <c r="AB33" s="81"/>
      <c r="AC33" s="81"/>
      <c r="AD33" s="81"/>
      <c r="AE33" s="81"/>
      <c r="AF33" s="81"/>
      <c r="AG33" s="466" t="str">
        <f>"*H_"&amp;"*"&amp;"SMF"&amp;"_"&amp;SETUP!B64</f>
        <v>*H_*SMF_X0</v>
      </c>
      <c r="AH33" s="466" t="str">
        <f>COMM!F23&amp;"_"&amp;SETUP!C64</f>
        <v>Solid Multi-Fuel_Existing 00</v>
      </c>
      <c r="AI33" s="466"/>
      <c r="AJ33" s="466" t="s">
        <v>633</v>
      </c>
      <c r="AK33" s="466">
        <v>0.04</v>
      </c>
      <c r="AL33" s="466"/>
      <c r="AM33" s="466"/>
      <c r="AN33" s="466"/>
      <c r="AO33" s="466">
        <v>5.2909653443917494E-2</v>
      </c>
      <c r="AP33" s="466">
        <v>0.1130595111768057</v>
      </c>
      <c r="AQ33" s="466">
        <v>0.18480169736713609</v>
      </c>
      <c r="AR33" s="466">
        <v>9.1980608893918028E-2</v>
      </c>
      <c r="AS33" s="466">
        <v>4.0248445684114405E-2</v>
      </c>
      <c r="AT33" s="466">
        <v>6.6194646918417144E-2</v>
      </c>
      <c r="AU33" s="466">
        <v>0.12021532312122017</v>
      </c>
      <c r="AV33" s="466">
        <v>5.2154967135292975E-2</v>
      </c>
      <c r="AW33" s="466">
        <v>1.3178805351752886E-2</v>
      </c>
      <c r="AX33" s="466">
        <v>1.4108453121111133E-2</v>
      </c>
      <c r="AY33" s="466">
        <v>2.1205986611954164E-2</v>
      </c>
      <c r="AZ33" s="466">
        <v>7.1491504124769718E-3</v>
      </c>
      <c r="BA33" s="466">
        <v>3.4589279795612465E-2</v>
      </c>
      <c r="BB33" s="466">
        <v>5.5365584468802055E-2</v>
      </c>
      <c r="BC33" s="466">
        <v>9.9766180708504015E-2</v>
      </c>
      <c r="BD33" s="466">
        <v>4.2243948847130071E-2</v>
      </c>
      <c r="BE33" s="464"/>
      <c r="BF33" s="466">
        <v>5.0264170771721614E-2</v>
      </c>
      <c r="BG33" s="466">
        <v>0.10740653561796541</v>
      </c>
      <c r="BH33" s="466">
        <v>0.17556161249877927</v>
      </c>
      <c r="BI33" s="466">
        <v>8.7381578449222119E-2</v>
      </c>
      <c r="BJ33" s="466">
        <v>3.8236023399908683E-2</v>
      </c>
      <c r="BK33" s="466">
        <v>6.2884914572496287E-2</v>
      </c>
      <c r="BL33" s="466">
        <v>0.11420455696515916</v>
      </c>
      <c r="BM33" s="466">
        <v>4.9547218778528322E-2</v>
      </c>
      <c r="BN33" s="466">
        <v>1.2519865084165241E-2</v>
      </c>
      <c r="BO33" s="466">
        <v>1.3403030465055575E-2</v>
      </c>
      <c r="BP33" s="466">
        <v>2.0145687281356454E-2</v>
      </c>
      <c r="BQ33" s="466">
        <v>6.7916928918531228E-3</v>
      </c>
      <c r="BR33" s="466">
        <v>3.2859815805831839E-2</v>
      </c>
      <c r="BS33" s="466">
        <v>5.259730524536195E-2</v>
      </c>
      <c r="BT33" s="466">
        <v>9.4777871673078815E-2</v>
      </c>
      <c r="BU33" s="466">
        <v>4.0131751404773562E-2</v>
      </c>
      <c r="BV33" s="458" t="s">
        <v>456</v>
      </c>
    </row>
    <row r="34" spans="3:74" ht="21">
      <c r="C34" s="70" t="s">
        <v>763</v>
      </c>
      <c r="D34" s="70"/>
      <c r="E34" s="67" t="s">
        <v>766</v>
      </c>
      <c r="F34" s="67"/>
      <c r="M34" s="290"/>
      <c r="N34" s="290"/>
      <c r="O34" s="548"/>
      <c r="P34" s="548"/>
      <c r="Q34" s="548"/>
      <c r="R34" s="548"/>
      <c r="S34" s="548"/>
      <c r="T34" s="81"/>
      <c r="U34" s="81"/>
      <c r="V34" s="1033" t="s">
        <v>50</v>
      </c>
      <c r="W34" s="1038">
        <f>'SHWLP-Det'!S11*1000</f>
        <v>34182.00001626688</v>
      </c>
      <c r="X34" s="1028">
        <f>W34/SUM(W34+Y34)</f>
        <v>0.70000000000000007</v>
      </c>
      <c r="Y34" s="1038">
        <f>'SHWLP-Det'!S12*1000</f>
        <v>14649.428578400091</v>
      </c>
      <c r="Z34" s="1029">
        <f>Y34/SUM(W34+Y34)</f>
        <v>0.3</v>
      </c>
      <c r="AA34" s="81"/>
      <c r="AB34" s="81"/>
      <c r="AC34" s="81"/>
      <c r="AD34" s="81"/>
      <c r="AE34" s="81"/>
      <c r="AF34" s="81"/>
      <c r="AG34" s="467" t="str">
        <f>"*H_"&amp;"*"&amp;"SMF"&amp;"_"&amp;SETUP!B64</f>
        <v>*H_*SMF_X0</v>
      </c>
      <c r="AH34" s="467" t="str">
        <f>COMM!F23&amp;"_"&amp;SETUP!C64</f>
        <v>Solid Multi-Fuel_Existing 00</v>
      </c>
      <c r="AI34" s="467"/>
      <c r="AJ34" s="467" t="s">
        <v>635</v>
      </c>
      <c r="AK34" s="467">
        <v>0.02</v>
      </c>
      <c r="AL34" s="467"/>
      <c r="AM34" s="467"/>
      <c r="AN34" s="467"/>
      <c r="AO34" s="467">
        <v>5.2909653443917494E-2</v>
      </c>
      <c r="AP34" s="467">
        <v>0.1130595111768057</v>
      </c>
      <c r="AQ34" s="467">
        <v>0.18480169736713609</v>
      </c>
      <c r="AR34" s="467">
        <v>9.1980608893918028E-2</v>
      </c>
      <c r="AS34" s="467">
        <v>4.0248445684114405E-2</v>
      </c>
      <c r="AT34" s="467">
        <v>6.6194646918417144E-2</v>
      </c>
      <c r="AU34" s="467">
        <v>0.12021532312122017</v>
      </c>
      <c r="AV34" s="467">
        <v>5.2154967135292975E-2</v>
      </c>
      <c r="AW34" s="467">
        <v>1.3178805351752886E-2</v>
      </c>
      <c r="AX34" s="467">
        <v>1.4108453121111133E-2</v>
      </c>
      <c r="AY34" s="467">
        <v>2.1205986611954164E-2</v>
      </c>
      <c r="AZ34" s="467">
        <v>7.1491504124769718E-3</v>
      </c>
      <c r="BA34" s="467">
        <v>3.4589279795612465E-2</v>
      </c>
      <c r="BB34" s="467">
        <v>5.5365584468802055E-2</v>
      </c>
      <c r="BC34" s="467">
        <v>9.9766180708504015E-2</v>
      </c>
      <c r="BD34" s="467">
        <v>4.2243948847130071E-2</v>
      </c>
      <c r="BE34" s="464"/>
      <c r="BF34" s="467">
        <v>5.0264170771721614E-2</v>
      </c>
      <c r="BG34" s="467">
        <v>0.10740653561796541</v>
      </c>
      <c r="BH34" s="467">
        <v>0.17556161249877927</v>
      </c>
      <c r="BI34" s="467">
        <v>8.7381578449222119E-2</v>
      </c>
      <c r="BJ34" s="467">
        <v>3.8236023399908683E-2</v>
      </c>
      <c r="BK34" s="467">
        <v>6.2884914572496287E-2</v>
      </c>
      <c r="BL34" s="467">
        <v>0.11420455696515916</v>
      </c>
      <c r="BM34" s="467">
        <v>4.9547218778528322E-2</v>
      </c>
      <c r="BN34" s="467">
        <v>1.2519865084165241E-2</v>
      </c>
      <c r="BO34" s="467">
        <v>1.3403030465055575E-2</v>
      </c>
      <c r="BP34" s="467">
        <v>2.0145687281356454E-2</v>
      </c>
      <c r="BQ34" s="467">
        <v>6.7916928918531228E-3</v>
      </c>
      <c r="BR34" s="467">
        <v>3.2859815805831839E-2</v>
      </c>
      <c r="BS34" s="467">
        <v>5.259730524536195E-2</v>
      </c>
      <c r="BT34" s="467">
        <v>9.4777871673078815E-2</v>
      </c>
      <c r="BU34" s="467">
        <v>4.0131751404773562E-2</v>
      </c>
      <c r="BV34" s="458" t="s">
        <v>456</v>
      </c>
    </row>
    <row r="35" spans="3:74">
      <c r="D35" s="94" t="s">
        <v>740</v>
      </c>
      <c r="M35" s="290"/>
      <c r="N35" s="290"/>
      <c r="O35" s="548"/>
      <c r="P35" s="548"/>
      <c r="Q35" s="548"/>
      <c r="R35" s="548"/>
      <c r="S35" s="548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466" t="str">
        <f>"*H_"&amp;"*"&amp;"SMF"&amp;"_"&amp;SETUP!B64</f>
        <v>*H_*SMF_X0</v>
      </c>
      <c r="AH35" s="466" t="str">
        <f>COMM!F23&amp;"_"&amp;SETUP!C64</f>
        <v>Solid Multi-Fuel_Existing 00</v>
      </c>
      <c r="AI35" s="466"/>
      <c r="AJ35" s="466" t="s">
        <v>458</v>
      </c>
      <c r="AK35" s="466">
        <v>0.75</v>
      </c>
      <c r="AL35" s="466"/>
      <c r="AM35" s="466"/>
      <c r="AN35" s="466"/>
      <c r="AO35" s="466">
        <v>5.2909653443917494E-2</v>
      </c>
      <c r="AP35" s="466">
        <v>0.1130595111768057</v>
      </c>
      <c r="AQ35" s="466">
        <v>0.18480169736713609</v>
      </c>
      <c r="AR35" s="466">
        <v>9.1980608893918028E-2</v>
      </c>
      <c r="AS35" s="466">
        <v>4.0248445684114405E-2</v>
      </c>
      <c r="AT35" s="466">
        <v>6.6194646918417144E-2</v>
      </c>
      <c r="AU35" s="466">
        <v>0.12021532312122017</v>
      </c>
      <c r="AV35" s="466">
        <v>5.2154967135292975E-2</v>
      </c>
      <c r="AW35" s="466">
        <v>1.3178805351752886E-2</v>
      </c>
      <c r="AX35" s="466">
        <v>1.4108453121111133E-2</v>
      </c>
      <c r="AY35" s="466">
        <v>2.1205986611954164E-2</v>
      </c>
      <c r="AZ35" s="466">
        <v>7.1491504124769718E-3</v>
      </c>
      <c r="BA35" s="466">
        <v>3.4589279795612465E-2</v>
      </c>
      <c r="BB35" s="466">
        <v>5.5365584468802055E-2</v>
      </c>
      <c r="BC35" s="466">
        <v>9.9766180708504015E-2</v>
      </c>
      <c r="BD35" s="466">
        <v>4.2243948847130071E-2</v>
      </c>
      <c r="BE35" s="464"/>
      <c r="BF35" s="466">
        <v>5.0264170771721614E-2</v>
      </c>
      <c r="BG35" s="466">
        <v>0.10740653561796541</v>
      </c>
      <c r="BH35" s="466">
        <v>0.17556161249877927</v>
      </c>
      <c r="BI35" s="466">
        <v>8.7381578449222119E-2</v>
      </c>
      <c r="BJ35" s="466">
        <v>3.8236023399908683E-2</v>
      </c>
      <c r="BK35" s="466">
        <v>6.2884914572496287E-2</v>
      </c>
      <c r="BL35" s="466">
        <v>0.11420455696515916</v>
      </c>
      <c r="BM35" s="466">
        <v>4.9547218778528322E-2</v>
      </c>
      <c r="BN35" s="466">
        <v>1.2519865084165241E-2</v>
      </c>
      <c r="BO35" s="466">
        <v>1.3403030465055575E-2</v>
      </c>
      <c r="BP35" s="466">
        <v>2.0145687281356454E-2</v>
      </c>
      <c r="BQ35" s="466">
        <v>6.7916928918531228E-3</v>
      </c>
      <c r="BR35" s="466">
        <v>3.2859815805831839E-2</v>
      </c>
      <c r="BS35" s="466">
        <v>5.259730524536195E-2</v>
      </c>
      <c r="BT35" s="466">
        <v>9.4777871673078815E-2</v>
      </c>
      <c r="BU35" s="466">
        <v>4.0131751404773562E-2</v>
      </c>
      <c r="BV35" s="458" t="s">
        <v>456</v>
      </c>
    </row>
    <row r="36" spans="3:74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48"/>
      <c r="P36" s="548"/>
      <c r="Q36" s="548"/>
      <c r="R36" s="548"/>
      <c r="S36" s="548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467" t="str">
        <f>"*H_"&amp;"*"&amp;"SMF"&amp;"_"&amp;SETUP!B64</f>
        <v>*H_*SMF_X0</v>
      </c>
      <c r="AH36" s="467" t="str">
        <f>COMM!F23&amp;"_"&amp;SETUP!C64</f>
        <v>Solid Multi-Fuel_Existing 00</v>
      </c>
      <c r="AI36" s="467"/>
      <c r="AJ36" s="467" t="s">
        <v>644</v>
      </c>
      <c r="AK36" s="467">
        <v>0.1</v>
      </c>
      <c r="AL36" s="467"/>
      <c r="AM36" s="467"/>
      <c r="AN36" s="467"/>
      <c r="AO36" s="467">
        <v>5.2909653443917494E-2</v>
      </c>
      <c r="AP36" s="467">
        <v>0.1130595111768057</v>
      </c>
      <c r="AQ36" s="467">
        <v>0.18480169736713609</v>
      </c>
      <c r="AR36" s="467">
        <v>9.1980608893918028E-2</v>
      </c>
      <c r="AS36" s="467">
        <v>4.0248445684114405E-2</v>
      </c>
      <c r="AT36" s="467">
        <v>6.6194646918417144E-2</v>
      </c>
      <c r="AU36" s="467">
        <v>0.12021532312122017</v>
      </c>
      <c r="AV36" s="467">
        <v>5.2154967135292975E-2</v>
      </c>
      <c r="AW36" s="467">
        <v>1.3178805351752886E-2</v>
      </c>
      <c r="AX36" s="467">
        <v>1.4108453121111133E-2</v>
      </c>
      <c r="AY36" s="467">
        <v>2.1205986611954164E-2</v>
      </c>
      <c r="AZ36" s="467">
        <v>7.1491504124769718E-3</v>
      </c>
      <c r="BA36" s="467">
        <v>3.4589279795612465E-2</v>
      </c>
      <c r="BB36" s="467">
        <v>5.5365584468802055E-2</v>
      </c>
      <c r="BC36" s="467">
        <v>9.9766180708504015E-2</v>
      </c>
      <c r="BD36" s="467">
        <v>4.2243948847130071E-2</v>
      </c>
      <c r="BE36" s="464"/>
      <c r="BF36" s="467">
        <v>5.0264170771721614E-2</v>
      </c>
      <c r="BG36" s="467">
        <v>0.10740653561796541</v>
      </c>
      <c r="BH36" s="467">
        <v>0.17556161249877927</v>
      </c>
      <c r="BI36" s="467">
        <v>8.7381578449222119E-2</v>
      </c>
      <c r="BJ36" s="467">
        <v>3.8236023399908683E-2</v>
      </c>
      <c r="BK36" s="467">
        <v>6.2884914572496287E-2</v>
      </c>
      <c r="BL36" s="467">
        <v>0.11420455696515916</v>
      </c>
      <c r="BM36" s="467">
        <v>4.9547218778528322E-2</v>
      </c>
      <c r="BN36" s="467">
        <v>1.2519865084165241E-2</v>
      </c>
      <c r="BO36" s="467">
        <v>1.3403030465055575E-2</v>
      </c>
      <c r="BP36" s="467">
        <v>2.0145687281356454E-2</v>
      </c>
      <c r="BQ36" s="467">
        <v>6.7916928918531228E-3</v>
      </c>
      <c r="BR36" s="467">
        <v>3.2859815805831839E-2</v>
      </c>
      <c r="BS36" s="467">
        <v>5.259730524536195E-2</v>
      </c>
      <c r="BT36" s="467">
        <v>9.4777871673078815E-2</v>
      </c>
      <c r="BU36" s="467">
        <v>4.0131751404773562E-2</v>
      </c>
      <c r="BV36" s="458" t="s">
        <v>456</v>
      </c>
    </row>
    <row r="37" spans="3:74">
      <c r="E37" s="94" t="s">
        <v>741</v>
      </c>
      <c r="F37" s="472">
        <f>I88</f>
        <v>875.12249999999995</v>
      </c>
      <c r="H37">
        <v>1122.25</v>
      </c>
      <c r="M37" s="290"/>
      <c r="N37" s="290"/>
      <c r="O37" s="548"/>
      <c r="P37" s="548"/>
      <c r="Q37" s="548"/>
      <c r="R37" s="548"/>
      <c r="S37" s="548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466" t="str">
        <f>"*H_"&amp;"*"&amp;RIGHT(AJ37,LEN(AJ37)-3)&amp;"_"&amp;SETUP!B64</f>
        <v>*H_*ELC_X0</v>
      </c>
      <c r="AH37" s="466" t="str">
        <f>COMM!F24&amp;"_"&amp;SETUP!C64</f>
        <v>Electricity to Residential_Existing 00</v>
      </c>
      <c r="AI37" s="466" t="str">
        <f>RSD_Balance!A26</f>
        <v>ELC</v>
      </c>
      <c r="AJ37" s="466" t="s">
        <v>457</v>
      </c>
      <c r="AK37" s="466">
        <v>1</v>
      </c>
      <c r="AL37" s="466"/>
      <c r="AM37" s="466"/>
      <c r="AN37" s="466"/>
      <c r="AO37" s="466">
        <v>5.2909653443917494E-2</v>
      </c>
      <c r="AP37" s="466">
        <v>0.1130595111768057</v>
      </c>
      <c r="AQ37" s="466">
        <v>0.18480169736713609</v>
      </c>
      <c r="AR37" s="466">
        <v>9.1980608893918028E-2</v>
      </c>
      <c r="AS37" s="466">
        <v>4.0248445684114405E-2</v>
      </c>
      <c r="AT37" s="466">
        <v>6.6194646918417144E-2</v>
      </c>
      <c r="AU37" s="466">
        <v>0.12021532312122017</v>
      </c>
      <c r="AV37" s="466">
        <v>5.2154967135292975E-2</v>
      </c>
      <c r="AW37" s="466">
        <v>1.3178805351752886E-2</v>
      </c>
      <c r="AX37" s="466">
        <v>1.4108453121111133E-2</v>
      </c>
      <c r="AY37" s="466">
        <v>2.1205986611954164E-2</v>
      </c>
      <c r="AZ37" s="466">
        <v>7.1491504124769718E-3</v>
      </c>
      <c r="BA37" s="466">
        <v>3.4589279795612465E-2</v>
      </c>
      <c r="BB37" s="466">
        <v>5.5365584468802055E-2</v>
      </c>
      <c r="BC37" s="466">
        <v>9.9766180708504015E-2</v>
      </c>
      <c r="BD37" s="466">
        <v>4.2243948847130071E-2</v>
      </c>
      <c r="BE37" s="464"/>
      <c r="BF37" s="466">
        <v>5.0264170771721614E-2</v>
      </c>
      <c r="BG37" s="466">
        <v>0.10740653561796541</v>
      </c>
      <c r="BH37" s="466">
        <v>0.17556161249877927</v>
      </c>
      <c r="BI37" s="466">
        <v>8.7381578449222119E-2</v>
      </c>
      <c r="BJ37" s="466">
        <v>3.8236023399908683E-2</v>
      </c>
      <c r="BK37" s="466">
        <v>6.2884914572496287E-2</v>
      </c>
      <c r="BL37" s="466">
        <v>0.11420455696515916</v>
      </c>
      <c r="BM37" s="466">
        <v>4.9547218778528322E-2</v>
      </c>
      <c r="BN37" s="466">
        <v>1.2519865084165241E-2</v>
      </c>
      <c r="BO37" s="466">
        <v>1.3403030465055575E-2</v>
      </c>
      <c r="BP37" s="466">
        <v>2.0145687281356454E-2</v>
      </c>
      <c r="BQ37" s="466">
        <v>6.7916928918531228E-3</v>
      </c>
      <c r="BR37" s="466">
        <v>3.2859815805831839E-2</v>
      </c>
      <c r="BS37" s="466">
        <v>5.259730524536195E-2</v>
      </c>
      <c r="BT37" s="466">
        <v>9.4777871673078815E-2</v>
      </c>
      <c r="BU37" s="466">
        <v>4.0131751404773562E-2</v>
      </c>
      <c r="BV37" s="458" t="s">
        <v>456</v>
      </c>
    </row>
    <row r="38" spans="3:74" ht="13.5" thickBot="1">
      <c r="E38" s="94" t="s">
        <v>742</v>
      </c>
      <c r="F38" s="472">
        <f>I89</f>
        <v>486.83249999999998</v>
      </c>
      <c r="H38">
        <v>817.05</v>
      </c>
      <c r="O38" s="548"/>
      <c r="P38" s="548"/>
      <c r="Q38" s="548"/>
      <c r="R38" s="548"/>
      <c r="S38" s="548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467" t="str">
        <f>"*H_"&amp;"*"&amp;RIGHT(AJ38,LEN(AJ38)-3)&amp;"_"&amp;SETUP!B64</f>
        <v>*H_*HET_X0</v>
      </c>
      <c r="AH38" s="467" t="str">
        <f>COMM!F25&amp;"_"&amp;SETUP!C64</f>
        <v>Heat to Residential_Existing 00</v>
      </c>
      <c r="AI38" s="467" t="str">
        <f>RSD_Balance!A27</f>
        <v>HET</v>
      </c>
      <c r="AJ38" s="467" t="s">
        <v>454</v>
      </c>
      <c r="AK38" s="467">
        <v>1</v>
      </c>
      <c r="AL38" s="467"/>
      <c r="AM38" s="467"/>
      <c r="AN38" s="467"/>
      <c r="AO38" s="467">
        <v>5.2909653443917494E-2</v>
      </c>
      <c r="AP38" s="467">
        <v>0.1130595111768057</v>
      </c>
      <c r="AQ38" s="467">
        <v>0.18480169736713609</v>
      </c>
      <c r="AR38" s="467">
        <v>9.1980608893918028E-2</v>
      </c>
      <c r="AS38" s="467">
        <v>4.0248445684114405E-2</v>
      </c>
      <c r="AT38" s="467">
        <v>6.6194646918417144E-2</v>
      </c>
      <c r="AU38" s="467">
        <v>0.12021532312122017</v>
      </c>
      <c r="AV38" s="467">
        <v>5.2154967135292975E-2</v>
      </c>
      <c r="AW38" s="467">
        <v>1.3178805351752886E-2</v>
      </c>
      <c r="AX38" s="467">
        <v>1.4108453121111133E-2</v>
      </c>
      <c r="AY38" s="467">
        <v>2.1205986611954164E-2</v>
      </c>
      <c r="AZ38" s="467">
        <v>7.1491504124769718E-3</v>
      </c>
      <c r="BA38" s="467">
        <v>3.4589279795612465E-2</v>
      </c>
      <c r="BB38" s="467">
        <v>5.5365584468802055E-2</v>
      </c>
      <c r="BC38" s="467">
        <v>9.9766180708504015E-2</v>
      </c>
      <c r="BD38" s="467">
        <v>4.2243948847130071E-2</v>
      </c>
      <c r="BE38" s="465"/>
      <c r="BF38" s="467">
        <v>5.0264170771721614E-2</v>
      </c>
      <c r="BG38" s="467">
        <v>0.10740653561796541</v>
      </c>
      <c r="BH38" s="467">
        <v>0.17556161249877927</v>
      </c>
      <c r="BI38" s="467">
        <v>8.7381578449222119E-2</v>
      </c>
      <c r="BJ38" s="467">
        <v>3.8236023399908683E-2</v>
      </c>
      <c r="BK38" s="467">
        <v>6.2884914572496287E-2</v>
      </c>
      <c r="BL38" s="467">
        <v>0.11420455696515916</v>
      </c>
      <c r="BM38" s="467">
        <v>4.9547218778528322E-2</v>
      </c>
      <c r="BN38" s="467">
        <v>1.2519865084165241E-2</v>
      </c>
      <c r="BO38" s="467">
        <v>1.3403030465055575E-2</v>
      </c>
      <c r="BP38" s="467">
        <v>2.0145687281356454E-2</v>
      </c>
      <c r="BQ38" s="467">
        <v>6.7916928918531228E-3</v>
      </c>
      <c r="BR38" s="467">
        <v>3.2859815805831839E-2</v>
      </c>
      <c r="BS38" s="467">
        <v>5.259730524536195E-2</v>
      </c>
      <c r="BT38" s="467">
        <v>9.4777871673078815E-2</v>
      </c>
      <c r="BU38" s="467">
        <v>4.0131751404773562E-2</v>
      </c>
      <c r="BV38" s="458" t="s">
        <v>456</v>
      </c>
    </row>
    <row r="39" spans="3:74">
      <c r="E39" s="94" t="s">
        <v>743</v>
      </c>
      <c r="F39" s="472">
        <f>I90</f>
        <v>655.88249999999994</v>
      </c>
      <c r="H39">
        <v>345.07500000000005</v>
      </c>
      <c r="O39" s="548"/>
      <c r="P39" s="548"/>
      <c r="Q39" s="548"/>
      <c r="R39" s="548"/>
      <c r="S39" s="548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</row>
    <row r="40" spans="3:74">
      <c r="E40" s="94" t="s">
        <v>744</v>
      </c>
      <c r="F40" s="472">
        <f>I91</f>
        <v>456.48</v>
      </c>
      <c r="H40">
        <v>723.67499999999995</v>
      </c>
      <c r="O40" s="548"/>
      <c r="P40" s="548"/>
      <c r="Q40" s="548"/>
      <c r="R40" s="548"/>
      <c r="S40" s="548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</row>
    <row r="41" spans="3:74">
      <c r="E41" s="94" t="s">
        <v>759</v>
      </c>
      <c r="F41" s="472">
        <f>SUM(F37:F40)</f>
        <v>2474.3175000000001</v>
      </c>
      <c r="R41" s="61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449" t="s">
        <v>694</v>
      </c>
      <c r="AF41" s="450" t="s">
        <v>695</v>
      </c>
      <c r="AG41" s="450" t="s">
        <v>696</v>
      </c>
      <c r="AH41" s="450" t="s">
        <v>697</v>
      </c>
      <c r="AI41" s="451" t="s">
        <v>698</v>
      </c>
    </row>
    <row r="42" spans="3:74" ht="15">
      <c r="C42" s="36" t="s">
        <v>758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1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452" t="s">
        <v>699</v>
      </c>
      <c r="AF42" s="453" t="s">
        <v>62</v>
      </c>
      <c r="AG42" s="453">
        <v>700</v>
      </c>
      <c r="AH42" s="453">
        <v>1700</v>
      </c>
      <c r="AI42" s="454">
        <v>10</v>
      </c>
    </row>
    <row r="43" spans="3:74">
      <c r="D43" s="102" t="s">
        <v>745</v>
      </c>
      <c r="H43" t="s">
        <v>760</v>
      </c>
      <c r="R43" s="61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452" t="s">
        <v>700</v>
      </c>
      <c r="AF43" s="453" t="s">
        <v>701</v>
      </c>
      <c r="AG43" s="453">
        <v>1700</v>
      </c>
      <c r="AH43" s="453">
        <v>2000</v>
      </c>
      <c r="AI43" s="454">
        <v>3</v>
      </c>
    </row>
    <row r="44" spans="3:74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1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452" t="s">
        <v>702</v>
      </c>
      <c r="AF44" s="453" t="s">
        <v>64</v>
      </c>
      <c r="AG44" s="453">
        <v>2000</v>
      </c>
      <c r="AH44" s="453">
        <v>0</v>
      </c>
      <c r="AI44" s="454">
        <v>4</v>
      </c>
    </row>
    <row r="45" spans="3:74">
      <c r="C45" s="470" t="s">
        <v>746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1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455" t="s">
        <v>703</v>
      </c>
      <c r="AF45" s="456" t="s">
        <v>704</v>
      </c>
      <c r="AG45" s="456">
        <v>0</v>
      </c>
      <c r="AH45" s="456">
        <v>700</v>
      </c>
      <c r="AI45" s="457">
        <v>7</v>
      </c>
    </row>
    <row r="46" spans="3:74">
      <c r="C46" s="470" t="s">
        <v>747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1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</row>
    <row r="47" spans="3:74">
      <c r="C47" s="470" t="s">
        <v>748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1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</row>
    <row r="48" spans="3:74">
      <c r="C48" s="470" t="s">
        <v>749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1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2:30">
      <c r="C49" s="470" t="s">
        <v>750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1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2:30">
      <c r="C50" s="470" t="s">
        <v>751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2:30">
      <c r="C51" s="470" t="s">
        <v>752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2:30">
      <c r="C52" s="470" t="s">
        <v>753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2:30">
      <c r="C53" s="470" t="s">
        <v>754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2:30">
      <c r="C54" s="470" t="s">
        <v>755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2:30">
      <c r="C55" s="470" t="s">
        <v>756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30">
      <c r="C56" s="470" t="s">
        <v>757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30">
      <c r="B57">
        <v>2012</v>
      </c>
      <c r="C57" s="94" t="s">
        <v>741</v>
      </c>
      <c r="D57" s="473">
        <f>SUM(D45,D55:D56)</f>
        <v>1009.79</v>
      </c>
      <c r="E57" s="473">
        <f t="shared" ref="B57:Q88" si="2">SUM(E45,E55:E56)</f>
        <v>1044.1599999999999</v>
      </c>
      <c r="F57" s="473">
        <f t="shared" si="2"/>
        <v>1089.32</v>
      </c>
      <c r="G57" s="473">
        <f t="shared" si="2"/>
        <v>1081.6199999999999</v>
      </c>
      <c r="H57" s="473">
        <f t="shared" si="2"/>
        <v>949.87</v>
      </c>
      <c r="I57" s="473">
        <f t="shared" si="2"/>
        <v>1018.0999999999999</v>
      </c>
      <c r="J57" s="473">
        <f t="shared" si="2"/>
        <v>971.96</v>
      </c>
      <c r="K57" s="473">
        <f t="shared" si="2"/>
        <v>1001.03</v>
      </c>
      <c r="L57" s="473">
        <f t="shared" si="2"/>
        <v>1013.58</v>
      </c>
      <c r="M57" s="473">
        <f t="shared" si="2"/>
        <v>930.44</v>
      </c>
      <c r="N57" s="473">
        <f t="shared" si="2"/>
        <v>1037.4000000000001</v>
      </c>
      <c r="O57" s="473">
        <f t="shared" si="2"/>
        <v>1147.03</v>
      </c>
      <c r="P57" s="473">
        <f t="shared" si="2"/>
        <v>1371.55</v>
      </c>
      <c r="Q57" s="473">
        <f t="shared" si="2"/>
        <v>1033.32</v>
      </c>
    </row>
    <row r="58" spans="2:30">
      <c r="B58" s="471">
        <v>335.17</v>
      </c>
      <c r="C58" s="94" t="s">
        <v>742</v>
      </c>
      <c r="D58" s="473">
        <f>SUM(D46:D48)</f>
        <v>863.05000000000007</v>
      </c>
      <c r="E58" s="473">
        <f t="shared" ref="B58:Q89" si="3">SUM(E46:E48)</f>
        <v>888.95</v>
      </c>
      <c r="F58" s="473">
        <f t="shared" si="3"/>
        <v>944.83</v>
      </c>
      <c r="G58" s="473">
        <f t="shared" si="3"/>
        <v>1017.5700000000002</v>
      </c>
      <c r="H58" s="473">
        <f t="shared" si="3"/>
        <v>882</v>
      </c>
      <c r="I58" s="473">
        <f t="shared" si="3"/>
        <v>881.02</v>
      </c>
      <c r="J58" s="473">
        <f t="shared" si="3"/>
        <v>949.84</v>
      </c>
      <c r="K58" s="473">
        <f t="shared" si="3"/>
        <v>926.06</v>
      </c>
      <c r="L58" s="473">
        <f t="shared" si="3"/>
        <v>993.23</v>
      </c>
      <c r="M58" s="473">
        <f t="shared" si="3"/>
        <v>867.63</v>
      </c>
      <c r="N58" s="473">
        <f t="shared" si="3"/>
        <v>975.62000000000012</v>
      </c>
      <c r="O58" s="473">
        <f t="shared" si="3"/>
        <v>926.03</v>
      </c>
      <c r="P58" s="473">
        <f t="shared" si="3"/>
        <v>1054.5500000000002</v>
      </c>
      <c r="Q58" s="473">
        <f t="shared" si="3"/>
        <v>847.43000000000006</v>
      </c>
    </row>
    <row r="59" spans="2:30">
      <c r="B59" s="471">
        <v>303.10000000000002</v>
      </c>
      <c r="C59" s="94" t="s">
        <v>743</v>
      </c>
      <c r="D59" s="473">
        <f>SUM(D49:D51)</f>
        <v>385.28000000000003</v>
      </c>
      <c r="E59" s="473">
        <f t="shared" ref="B59:Q90" si="4">SUM(E49:E51)</f>
        <v>357.24000000000007</v>
      </c>
      <c r="F59" s="473">
        <f t="shared" si="4"/>
        <v>356.65000000000003</v>
      </c>
      <c r="G59" s="473">
        <f t="shared" si="4"/>
        <v>366.4</v>
      </c>
      <c r="H59" s="473">
        <f t="shared" si="4"/>
        <v>461.96000000000004</v>
      </c>
      <c r="I59" s="473">
        <f t="shared" si="4"/>
        <v>344.44</v>
      </c>
      <c r="J59" s="473">
        <f t="shared" si="4"/>
        <v>377.4</v>
      </c>
      <c r="K59" s="473">
        <f t="shared" si="4"/>
        <v>363.98999999999995</v>
      </c>
      <c r="L59" s="473">
        <f t="shared" si="4"/>
        <v>307.02999999999997</v>
      </c>
      <c r="M59" s="473">
        <f t="shared" si="4"/>
        <v>374.81</v>
      </c>
      <c r="N59" s="473">
        <f t="shared" si="4"/>
        <v>334.74</v>
      </c>
      <c r="O59" s="473">
        <f t="shared" si="4"/>
        <v>362.39</v>
      </c>
      <c r="P59" s="473">
        <f t="shared" si="4"/>
        <v>332.06</v>
      </c>
      <c r="Q59" s="473">
        <f t="shared" si="4"/>
        <v>469.77000000000004</v>
      </c>
    </row>
    <row r="60" spans="2:30">
      <c r="B60" s="471">
        <v>279.33999999999997</v>
      </c>
      <c r="C60" s="94" t="s">
        <v>744</v>
      </c>
      <c r="D60" s="473">
        <f>SUM(D52:D54)</f>
        <v>354.01</v>
      </c>
      <c r="E60" s="473">
        <f t="shared" ref="B60:Q91" si="5">SUM(E52:E54)</f>
        <v>363.44</v>
      </c>
      <c r="F60" s="473">
        <f t="shared" si="5"/>
        <v>401.90999999999997</v>
      </c>
      <c r="G60" s="473">
        <f t="shared" si="5"/>
        <v>335.27</v>
      </c>
      <c r="H60" s="473">
        <f t="shared" si="5"/>
        <v>405.74</v>
      </c>
      <c r="I60" s="473">
        <f t="shared" si="5"/>
        <v>386.78</v>
      </c>
      <c r="J60" s="473">
        <f t="shared" si="5"/>
        <v>401.52</v>
      </c>
      <c r="K60" s="473">
        <f t="shared" si="5"/>
        <v>317.22000000000003</v>
      </c>
      <c r="L60" s="473">
        <f t="shared" si="5"/>
        <v>287.58000000000004</v>
      </c>
      <c r="M60" s="473">
        <f t="shared" si="5"/>
        <v>350.47</v>
      </c>
      <c r="N60" s="473">
        <f t="shared" si="5"/>
        <v>455.78</v>
      </c>
      <c r="O60" s="473">
        <f t="shared" si="5"/>
        <v>382.20000000000005</v>
      </c>
      <c r="P60" s="473">
        <f t="shared" si="5"/>
        <v>408.17</v>
      </c>
      <c r="Q60" s="473">
        <f t="shared" si="5"/>
        <v>415.58</v>
      </c>
    </row>
    <row r="61" spans="2:30">
      <c r="B61" s="471">
        <v>319.69</v>
      </c>
    </row>
    <row r="62" spans="2:30">
      <c r="B62" s="471">
        <v>210.04</v>
      </c>
    </row>
    <row r="63" spans="2:30">
      <c r="B63" s="471">
        <v>144.44</v>
      </c>
    </row>
    <row r="64" spans="2:30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761</v>
      </c>
      <c r="E68" s="94" t="s">
        <v>762</v>
      </c>
    </row>
    <row r="69" spans="2:10">
      <c r="B69" s="471">
        <v>371.05</v>
      </c>
      <c r="C69" s="94" t="s">
        <v>741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2"/>
        <v>1046.49</v>
      </c>
      <c r="C70" s="94" t="s">
        <v>742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3"/>
        <v>902.13000000000011</v>
      </c>
      <c r="C71" s="94" t="s">
        <v>743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4"/>
        <v>456.03000000000003</v>
      </c>
      <c r="C72" s="94" t="s">
        <v>744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5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2"/>
        <v>1044.17</v>
      </c>
      <c r="D88" s="473">
        <f t="shared" si="2"/>
        <v>1037.17</v>
      </c>
      <c r="E88" s="473">
        <f t="shared" si="2"/>
        <v>939.7</v>
      </c>
      <c r="F88" s="473">
        <f t="shared" si="2"/>
        <v>1033.3</v>
      </c>
      <c r="G88" s="473">
        <f t="shared" si="2"/>
        <v>1036.74</v>
      </c>
      <c r="H88" s="473">
        <f t="shared" si="2"/>
        <v>975.59999999999991</v>
      </c>
      <c r="I88" s="472">
        <f>AVERAGE(B70:H70)</f>
        <v>875.12249999999995</v>
      </c>
    </row>
    <row r="89" spans="3:9">
      <c r="C89" s="473">
        <f t="shared" si="3"/>
        <v>1100.9000000000001</v>
      </c>
      <c r="D89" s="473">
        <f t="shared" si="3"/>
        <v>910.51</v>
      </c>
      <c r="E89" s="473">
        <f t="shared" si="3"/>
        <v>997.54</v>
      </c>
      <c r="F89" s="473">
        <f t="shared" si="3"/>
        <v>1027.1999999999998</v>
      </c>
      <c r="G89" s="473">
        <f t="shared" si="3"/>
        <v>876.13000000000011</v>
      </c>
      <c r="H89" s="473">
        <f t="shared" si="3"/>
        <v>1062.58</v>
      </c>
      <c r="I89" s="472">
        <f>AVERAGE(B71:H71)</f>
        <v>486.83249999999998</v>
      </c>
    </row>
    <row r="90" spans="3:9">
      <c r="C90" s="473">
        <f t="shared" si="4"/>
        <v>384.89</v>
      </c>
      <c r="D90" s="473">
        <f t="shared" si="4"/>
        <v>309.94</v>
      </c>
      <c r="E90" s="473">
        <f t="shared" si="4"/>
        <v>491.19000000000005</v>
      </c>
      <c r="F90" s="473">
        <f t="shared" si="4"/>
        <v>327.64000000000004</v>
      </c>
      <c r="G90" s="473">
        <f t="shared" si="4"/>
        <v>336.78999999999996</v>
      </c>
      <c r="H90" s="473">
        <f t="shared" si="4"/>
        <v>252.05</v>
      </c>
      <c r="I90" s="472">
        <f>AVERAGE(B72:H72)</f>
        <v>655.88249999999994</v>
      </c>
    </row>
    <row r="91" spans="3:9">
      <c r="C91" s="473">
        <f t="shared" si="5"/>
        <v>305.64999999999998</v>
      </c>
      <c r="D91" s="473">
        <f t="shared" si="5"/>
        <v>371.85</v>
      </c>
      <c r="E91" s="473">
        <f t="shared" si="5"/>
        <v>483.65999999999997</v>
      </c>
      <c r="F91" s="473">
        <f t="shared" si="5"/>
        <v>355.90999999999997</v>
      </c>
      <c r="G91" s="473">
        <f t="shared" si="5"/>
        <v>419.26</v>
      </c>
      <c r="H91" s="473">
        <f t="shared" si="5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3">
    <mergeCell ref="V30:Z30"/>
    <mergeCell ref="B24:G24"/>
    <mergeCell ref="V13:Z13"/>
  </mergeCells>
  <phoneticPr fontId="20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W113"/>
  <sheetViews>
    <sheetView workbookViewId="0"/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548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9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90" customFormat="1">
      <c r="N1" s="548"/>
    </row>
    <row r="2" spans="2:23" ht="21">
      <c r="B2" s="70" t="s">
        <v>809</v>
      </c>
      <c r="C2" s="70"/>
      <c r="D2" s="70"/>
      <c r="E2" s="70"/>
      <c r="F2" s="74" t="s">
        <v>936</v>
      </c>
      <c r="G2" s="682"/>
      <c r="H2" s="682"/>
      <c r="I2" s="682"/>
      <c r="J2" s="682"/>
      <c r="K2" s="682"/>
      <c r="L2" s="682"/>
      <c r="M2" s="682"/>
      <c r="N2" s="682"/>
      <c r="O2" s="47"/>
      <c r="P2" s="34" t="s">
        <v>935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932</v>
      </c>
      <c r="C3" s="36" t="s">
        <v>260</v>
      </c>
      <c r="D3" s="36" t="s">
        <v>272</v>
      </c>
      <c r="E3" s="36" t="s">
        <v>262</v>
      </c>
      <c r="F3" s="36" t="s">
        <v>263</v>
      </c>
      <c r="G3" s="44" t="s">
        <v>273</v>
      </c>
      <c r="H3" s="36" t="s">
        <v>264</v>
      </c>
      <c r="I3" s="36" t="s">
        <v>793</v>
      </c>
      <c r="J3" s="44" t="s">
        <v>274</v>
      </c>
      <c r="K3" s="44" t="s">
        <v>275</v>
      </c>
      <c r="L3" s="44" t="s">
        <v>792</v>
      </c>
      <c r="M3" s="48" t="s">
        <v>791</v>
      </c>
      <c r="N3" s="48" t="s">
        <v>1000</v>
      </c>
      <c r="P3" s="36" t="s">
        <v>266</v>
      </c>
      <c r="Q3" s="36" t="s">
        <v>932</v>
      </c>
      <c r="R3" s="36" t="s">
        <v>260</v>
      </c>
      <c r="S3" s="36" t="s">
        <v>261</v>
      </c>
      <c r="T3" s="36" t="s">
        <v>267</v>
      </c>
      <c r="U3" s="36" t="s">
        <v>268</v>
      </c>
      <c r="V3" s="36" t="s">
        <v>269</v>
      </c>
      <c r="W3" s="36" t="s">
        <v>270</v>
      </c>
    </row>
    <row r="4" spans="2:23" ht="26.25" thickBot="1">
      <c r="B4" s="37" t="s">
        <v>939</v>
      </c>
      <c r="C4" s="37" t="s">
        <v>276</v>
      </c>
      <c r="D4" s="37" t="s">
        <v>277</v>
      </c>
      <c r="E4" s="37" t="s">
        <v>278</v>
      </c>
      <c r="F4" s="37" t="s">
        <v>279</v>
      </c>
      <c r="G4" s="46" t="s">
        <v>280</v>
      </c>
      <c r="H4" s="37" t="s">
        <v>436</v>
      </c>
      <c r="I4" s="37"/>
      <c r="J4" s="45"/>
      <c r="K4" s="45"/>
      <c r="L4" s="45" t="s">
        <v>16</v>
      </c>
      <c r="M4" s="268" t="s">
        <v>16</v>
      </c>
      <c r="N4" s="268" t="s">
        <v>1001</v>
      </c>
      <c r="P4" s="38" t="s">
        <v>259</v>
      </c>
      <c r="Q4" s="38"/>
      <c r="R4" s="38"/>
      <c r="S4" s="37"/>
      <c r="T4" s="38"/>
      <c r="U4" s="38"/>
      <c r="V4" s="38"/>
      <c r="W4" s="38"/>
    </row>
    <row r="5" spans="2:23" ht="15">
      <c r="B5" s="1007" t="str">
        <f>_xlfn.TEXTJOIN(",",TRUE,IF(LEFT(Regions!$C$3,1)&lt;&gt;"*",Regions!$C$3,""),IF(LEFT(Regions!$D$3,1)&lt;&gt;"*",Regions!$D$3,""))</f>
        <v>IE,National</v>
      </c>
      <c r="C5" s="1005" t="str">
        <f>R5</f>
        <v>R-RSDRF_X0</v>
      </c>
      <c r="D5" s="1005" t="str">
        <f>S5</f>
        <v>Residential Refrigeration Demand Technology</v>
      </c>
      <c r="E5" s="1005" t="str">
        <f>COMM!$E$24</f>
        <v>RSDELC</v>
      </c>
      <c r="F5" s="1005" t="str">
        <f>COMM!E32</f>
        <v>RSDRF</v>
      </c>
      <c r="G5" s="1006">
        <f>DwellingStocks!$L$38/1000*RSD_Balance!U38</f>
        <v>1697.5803349999996</v>
      </c>
      <c r="H5" s="1005">
        <v>0.8</v>
      </c>
      <c r="I5" s="1008">
        <f>L5/G5/K5</f>
        <v>0.11719939117199392</v>
      </c>
      <c r="J5" s="1009">
        <v>10</v>
      </c>
      <c r="K5" s="509">
        <f>31.536*(N5/1000)</f>
        <v>5.6764799999999994E-3</v>
      </c>
      <c r="L5" s="1006">
        <f t="shared" ref="L5:L13" si="0">M5*H5</f>
        <v>1.1293662452687998</v>
      </c>
      <c r="M5" s="1010">
        <f>RSD_Balance!S29</f>
        <v>1.4117078065859998</v>
      </c>
      <c r="N5" s="509">
        <v>0.18</v>
      </c>
      <c r="O5" s="548"/>
      <c r="P5" s="361" t="s">
        <v>271</v>
      </c>
      <c r="Q5" s="361" t="str">
        <f>_xlfn.TEXTJOIN(",",TRUE,IF(LEFT(Regions!$C$3,1)&lt;&gt;"*",Regions!$C$3,""),IF(LEFT(Regions!$D$3,1)&lt;&gt;"*",Regions!$D$3,""))</f>
        <v>IE,National</v>
      </c>
      <c r="R5" s="361" t="str">
        <f>_xlfn.TEXTJOIN("",TRUE,,LEFT(SETUP!B$3,1),"-",COMM!E32,"_",SETUP!$B$64)</f>
        <v>R-RSDRF_X0</v>
      </c>
      <c r="S5" s="361" t="str">
        <f>_xlfn.TEXTJOIN(" ",TRUE,COMM!F32,"Technology")</f>
        <v>Residential Refrigeration Demand Technology</v>
      </c>
      <c r="T5" s="361" t="s">
        <v>16</v>
      </c>
      <c r="U5" s="361" t="s">
        <v>280</v>
      </c>
      <c r="V5" s="361"/>
      <c r="W5" s="361"/>
    </row>
    <row r="6" spans="2:23" ht="15">
      <c r="B6" s="1011" t="str">
        <f>_xlfn.TEXTJOIN(",",TRUE,IF(LEFT(Regions!$C$3,1)&lt;&gt;"*",Regions!$C$3,""),IF(LEFT(Regions!$D$3,1)&lt;&gt;"*",Regions!$D$3,""))</f>
        <v>IE,National</v>
      </c>
      <c r="C6" s="1012" t="str">
        <f>R6</f>
        <v>R-RSDCK_ELC_X0</v>
      </c>
      <c r="D6" s="1013" t="str">
        <f>S6</f>
        <v>Residential Cooking Demand Electrical Technology</v>
      </c>
      <c r="E6" s="1013" t="str">
        <f>COMM!E24</f>
        <v>RSDELC</v>
      </c>
      <c r="F6" s="1012" t="str">
        <f>COMM!$E$33</f>
        <v>RSDCK</v>
      </c>
      <c r="G6" s="1014">
        <f>DwellingStocks!$L$38/1000*R20</f>
        <v>1288.2597646247998</v>
      </c>
      <c r="H6" s="1013">
        <v>0.74</v>
      </c>
      <c r="I6" s="1015">
        <f>(SUM(L6))/G6/K6</f>
        <v>1.2457230310998246E-2</v>
      </c>
      <c r="J6" s="1013">
        <v>15</v>
      </c>
      <c r="K6" s="1012">
        <f t="shared" ref="K6:K13" si="1">31.536*(N6/1000)</f>
        <v>9.4608000000000012E-2</v>
      </c>
      <c r="L6" s="1012">
        <f>M6*H6</f>
        <v>1.5182832416441119</v>
      </c>
      <c r="M6" s="1016">
        <f>RSD_Balance!R26</f>
        <v>2.051734110329881</v>
      </c>
      <c r="N6" s="1003">
        <v>3</v>
      </c>
      <c r="P6" s="513" t="s">
        <v>271</v>
      </c>
      <c r="Q6" s="513" t="str">
        <f>_xlfn.TEXTJOIN(",",TRUE,IF(LEFT(Regions!$C$3,1)&lt;&gt;"*",Regions!$C$3,""),IF(LEFT(Regions!$D$3,1)&lt;&gt;"*",Regions!$D$3,""))</f>
        <v>IE,National</v>
      </c>
      <c r="R6" s="513" t="str">
        <f>_xlfn.TEXTJOIN("",TRUE,,LEFT(SETUP!B$3,1),"-",COMM!E33,"_",RSD_Balance!A26,"_",SETUP!$B$64)</f>
        <v>R-RSDCK_ELC_X0</v>
      </c>
      <c r="S6" s="513" t="str">
        <f>_xlfn.TEXTJOIN(" ",TRUE,COMM!F33,"Electrical Technology")</f>
        <v>Residential Cooking Demand Electrical Technology</v>
      </c>
      <c r="T6" s="998" t="s">
        <v>16</v>
      </c>
      <c r="U6" s="513" t="s">
        <v>280</v>
      </c>
      <c r="V6" s="998"/>
      <c r="W6" s="513"/>
    </row>
    <row r="7" spans="2:23" ht="15">
      <c r="B7" s="1007" t="str">
        <f>_xlfn.TEXTJOIN(",",TRUE,IF(LEFT(Regions!$C$3,1)&lt;&gt;"*",Regions!$C$3,""),IF(LEFT(Regions!$D$3,1)&lt;&gt;"*",Regions!$D$3,""))</f>
        <v>IE,National</v>
      </c>
      <c r="C7" s="1005" t="str">
        <f t="shared" ref="C7:C8" si="2">R7</f>
        <v>R-RSDCK_GAS_X0</v>
      </c>
      <c r="D7" s="1005" t="str">
        <f t="shared" ref="D7:D8" si="3">S7</f>
        <v>Residential Cooking Demand Gas Technology</v>
      </c>
      <c r="E7" s="1005" t="str">
        <f>COMM!E14</f>
        <v>RSDGAS</v>
      </c>
      <c r="F7" s="1005" t="str">
        <f>COMM!$E$33</f>
        <v>RSDCK</v>
      </c>
      <c r="G7" s="1006">
        <f>DwellingStocks!$L$38/1000*R21</f>
        <v>386.53394953849494</v>
      </c>
      <c r="H7" s="1005">
        <v>0.68</v>
      </c>
      <c r="I7" s="1008">
        <f>(SUM(L7))/G7/K7</f>
        <v>1.0677641927395889E-2</v>
      </c>
      <c r="J7" s="1009">
        <v>15</v>
      </c>
      <c r="K7" s="1018">
        <f t="shared" si="1"/>
        <v>0.110376</v>
      </c>
      <c r="L7" s="1006">
        <f>M7*H7</f>
        <v>0.45555167559079646</v>
      </c>
      <c r="M7" s="1010">
        <f>RSD_Balance!R17</f>
        <v>0.66992893469234771</v>
      </c>
      <c r="N7" s="1004">
        <v>3.5</v>
      </c>
      <c r="P7" s="361" t="s">
        <v>271</v>
      </c>
      <c r="Q7" s="361" t="str">
        <f>_xlfn.TEXTJOIN(",",TRUE,IF(LEFT(Regions!$C$3,1)&lt;&gt;"*",Regions!$C$3,""),IF(LEFT(Regions!$D$3,1)&lt;&gt;"*",Regions!$D$3,""))</f>
        <v>IE,National</v>
      </c>
      <c r="R7" s="361" t="str">
        <f>_xlfn.TEXTJOIN("",TRUE,,LEFT(SETUP!B$3,1),"-",COMM!E33,"_",RSD_Balance!A17,"_",SETUP!$B$64)</f>
        <v>R-RSDCK_GAS_X0</v>
      </c>
      <c r="S7" s="361" t="str">
        <f>_xlfn.TEXTJOIN(" ",TRUE,COMM!F33,"Gas Technology")</f>
        <v>Residential Cooking Demand Gas Technology</v>
      </c>
      <c r="T7" s="361" t="s">
        <v>16</v>
      </c>
      <c r="U7" s="361" t="s">
        <v>280</v>
      </c>
      <c r="V7" s="361"/>
      <c r="W7" s="361"/>
    </row>
    <row r="8" spans="2:23" s="290" customFormat="1" ht="15">
      <c r="B8" s="1011" t="str">
        <f>_xlfn.TEXTJOIN(",",TRUE,IF(LEFT(Regions!$C$3,1)&lt;&gt;"*",Regions!$C$3,""),IF(LEFT(Regions!$D$3,1)&lt;&gt;"*",Regions!$D$3,""))</f>
        <v>IE,National</v>
      </c>
      <c r="C8" s="1012" t="str">
        <f t="shared" si="2"/>
        <v>R-RSDCK_LPG_X0</v>
      </c>
      <c r="D8" s="1013" t="str">
        <f t="shared" si="3"/>
        <v>Residential Cooking Demand LPG Technology</v>
      </c>
      <c r="E8" s="1013" t="str">
        <f>COMM!E8</f>
        <v>RSDLPG</v>
      </c>
      <c r="F8" s="1012" t="str">
        <f>COMM!$E$33</f>
        <v>RSDCK</v>
      </c>
      <c r="G8" s="1014">
        <f>DwellingStocks!$L$38/1000*R22</f>
        <v>22.786262647254308</v>
      </c>
      <c r="H8" s="1013">
        <v>0.68</v>
      </c>
      <c r="I8" s="1015">
        <f t="shared" ref="I8" si="4">(SUM(L8))/G8/K8</f>
        <v>1.0677627336793453E-2</v>
      </c>
      <c r="J8" s="1013">
        <v>15</v>
      </c>
      <c r="K8" s="1012">
        <f t="shared" si="1"/>
        <v>0.110376</v>
      </c>
      <c r="L8" s="1012">
        <f>M8*H8</f>
        <v>2.6854836315100172E-2</v>
      </c>
      <c r="M8" s="1016">
        <f>RSD_Balance!R11</f>
        <v>3.9492406345735545E-2</v>
      </c>
      <c r="N8" s="1003">
        <v>3.5</v>
      </c>
      <c r="P8" s="513" t="s">
        <v>271</v>
      </c>
      <c r="Q8" s="513" t="str">
        <f>_xlfn.TEXTJOIN(",",TRUE,IF(LEFT(Regions!$C$3,1)&lt;&gt;"*",Regions!$C$3,""),IF(LEFT(Regions!$D$3,1)&lt;&gt;"*",Regions!$D$3,""))</f>
        <v>IE,National</v>
      </c>
      <c r="R8" s="513" t="str">
        <f>_xlfn.TEXTJOIN("",TRUE,,LEFT(SETUP!B$3,1),"-",COMM!E33,"_",RSD_Balance!A11,"_",SETUP!$B$64)</f>
        <v>R-RSDCK_LPG_X0</v>
      </c>
      <c r="S8" s="513" t="str">
        <f>_xlfn.TEXTJOIN(" ",TRUE,COMM!F33,"LPG Technology")</f>
        <v>Residential Cooking Demand LPG Technology</v>
      </c>
      <c r="T8" s="998" t="s">
        <v>16</v>
      </c>
      <c r="U8" s="513" t="s">
        <v>280</v>
      </c>
      <c r="V8" s="998"/>
      <c r="W8" s="513"/>
    </row>
    <row r="9" spans="2:23" s="290" customFormat="1" ht="15">
      <c r="B9" s="1007" t="str">
        <f>_xlfn.TEXTJOIN(",",TRUE,IF(LEFT(Regions!$C$3,1)&lt;&gt;"*",Regions!$C$3,""),IF(LEFT(Regions!$D$3,1)&lt;&gt;"*",Regions!$D$3,""))</f>
        <v>IE,National</v>
      </c>
      <c r="C9" s="1005" t="str">
        <f t="shared" ref="C9:D13" si="5">R9</f>
        <v>R-RSDCW_X0</v>
      </c>
      <c r="D9" s="1005" t="str">
        <f t="shared" si="5"/>
        <v>Residential Cloth Washing Demand Technology</v>
      </c>
      <c r="E9" s="1005" t="str">
        <f>COMM!$E$24</f>
        <v>RSDELC</v>
      </c>
      <c r="F9" s="1005" t="str">
        <f>COMM!E34</f>
        <v>RSDCW</v>
      </c>
      <c r="G9" s="1006">
        <f>DwellingStocks!$L$38/1000*RSD_Balance!U36</f>
        <v>1655.1408266249996</v>
      </c>
      <c r="H9" s="1005">
        <v>0.7</v>
      </c>
      <c r="I9" s="1008">
        <f>L9/G9/K9</f>
        <v>6.7195931921959322E-3</v>
      </c>
      <c r="J9" s="1009">
        <v>10</v>
      </c>
      <c r="K9" s="1018">
        <f t="shared" si="1"/>
        <v>6.9379200000000002E-2</v>
      </c>
      <c r="L9" s="1006">
        <f t="shared" si="0"/>
        <v>0.77162665337257486</v>
      </c>
      <c r="M9" s="1010">
        <f>RSD_Balance!T29</f>
        <v>1.1023237905322498</v>
      </c>
      <c r="N9" s="1004">
        <v>2.2000000000000002</v>
      </c>
      <c r="P9" s="361" t="s">
        <v>271</v>
      </c>
      <c r="Q9" s="361" t="str">
        <f>_xlfn.TEXTJOIN(",",TRUE,IF(LEFT(Regions!$C$3,1)&lt;&gt;"*",Regions!$C$3,""),IF(LEFT(Regions!$D$3,1)&lt;&gt;"*",Regions!$D$3,""))</f>
        <v>IE,National</v>
      </c>
      <c r="R9" s="361" t="str">
        <f>_xlfn.TEXTJOIN("",TRUE,,LEFT(SETUP!B$3,1),"-",COMM!E34,"_",SETUP!$B$64)</f>
        <v>R-RSDCW_X0</v>
      </c>
      <c r="S9" s="361" t="str">
        <f>_xlfn.TEXTJOIN(" ",TRUE,COMM!F34,"Technology")</f>
        <v>Residential Cloth Washing Demand Technology</v>
      </c>
      <c r="T9" s="361" t="s">
        <v>16</v>
      </c>
      <c r="U9" s="361" t="s">
        <v>280</v>
      </c>
      <c r="V9" s="361"/>
      <c r="W9" s="361"/>
    </row>
    <row r="10" spans="2:23" s="290" customFormat="1" ht="15">
      <c r="B10" s="1011" t="str">
        <f>_xlfn.TEXTJOIN(",",TRUE,IF(LEFT(Regions!$C$3,1)&lt;&gt;"*",Regions!$C$3,""),IF(LEFT(Regions!$D$3,1)&lt;&gt;"*",Regions!$D$3,""))</f>
        <v>IE,National</v>
      </c>
      <c r="C10" s="1012" t="str">
        <f t="shared" si="5"/>
        <v>R-RSDCD_X0</v>
      </c>
      <c r="D10" s="1013" t="str">
        <f t="shared" si="5"/>
        <v>Residential Cloth Drying Demand Technology</v>
      </c>
      <c r="E10" s="1013" t="str">
        <f>COMM!$E$24</f>
        <v>RSDELC</v>
      </c>
      <c r="F10" s="1012" t="str">
        <f>COMM!E35</f>
        <v>RSDCD</v>
      </c>
      <c r="G10" s="1014">
        <f>DwellingStocks!$L$38/1000*RSD_Balance!U37</f>
        <v>1100.0320570799997</v>
      </c>
      <c r="H10" s="1012">
        <v>0.6</v>
      </c>
      <c r="I10" s="1015">
        <f>L10/G10/K10</f>
        <v>1.1863013698630138E-2</v>
      </c>
      <c r="J10" s="1013">
        <v>10</v>
      </c>
      <c r="K10" s="1012">
        <f t="shared" si="1"/>
        <v>7.8840000000000007E-2</v>
      </c>
      <c r="L10" s="1012">
        <f t="shared" si="0"/>
        <v>1.0288379823457823</v>
      </c>
      <c r="M10" s="1016">
        <f>RSD_Balance!U26</f>
        <v>1.7147299705763039</v>
      </c>
      <c r="N10" s="1003">
        <v>2.5</v>
      </c>
      <c r="P10" s="513" t="s">
        <v>271</v>
      </c>
      <c r="Q10" s="513" t="str">
        <f>_xlfn.TEXTJOIN(",",TRUE,IF(LEFT(Regions!$C$3,1)&lt;&gt;"*",Regions!$C$3,""),IF(LEFT(Regions!$D$3,1)&lt;&gt;"*",Regions!$D$3,""))</f>
        <v>IE,National</v>
      </c>
      <c r="R10" s="513" t="str">
        <f>_xlfn.TEXTJOIN("",TRUE,,LEFT(SETUP!B$3,1),"-",COMM!E35,"_",SETUP!$B$64)</f>
        <v>R-RSDCD_X0</v>
      </c>
      <c r="S10" s="513" t="str">
        <f>_xlfn.TEXTJOIN(" ",TRUE,COMM!F35,"Technology")</f>
        <v>Residential Cloth Drying Demand Technology</v>
      </c>
      <c r="T10" s="998" t="s">
        <v>16</v>
      </c>
      <c r="U10" s="513" t="s">
        <v>280</v>
      </c>
      <c r="V10" s="998"/>
      <c r="W10" s="513"/>
    </row>
    <row r="11" spans="2:23" ht="15">
      <c r="B11" s="1007" t="str">
        <f>_xlfn.TEXTJOIN(",",TRUE,IF(LEFT(Regions!$C$3,1)&lt;&gt;"*",Regions!$C$3,""),IF(LEFT(Regions!$D$3,1)&lt;&gt;"*",Regions!$D$3,""))</f>
        <v>IE,National</v>
      </c>
      <c r="C11" s="1005" t="str">
        <f t="shared" si="5"/>
        <v>R-RSDDW_X0</v>
      </c>
      <c r="D11" s="1005" t="str">
        <f t="shared" si="5"/>
        <v>Residential Dish Washing Demand Technology</v>
      </c>
      <c r="E11" s="1005" t="str">
        <f>COMM!$E$24</f>
        <v>RSDELC</v>
      </c>
      <c r="F11" s="1005" t="str">
        <f>COMM!E36</f>
        <v>RSDDW</v>
      </c>
      <c r="G11" s="1006">
        <f>DwellingStocks!$L$38/1000*RSD_Balance!U40</f>
        <v>1098.3344767449998</v>
      </c>
      <c r="H11" s="1005">
        <v>0.7</v>
      </c>
      <c r="I11" s="1008">
        <f>L11/G11/K11</f>
        <v>1.0896637608966375E-2</v>
      </c>
      <c r="J11" s="1009">
        <v>10</v>
      </c>
      <c r="K11" s="1018">
        <f t="shared" si="1"/>
        <v>6.9379200000000002E-2</v>
      </c>
      <c r="L11" s="1006">
        <f t="shared" si="0"/>
        <v>0.83034086441921984</v>
      </c>
      <c r="M11" s="1010">
        <f>RSD_Balance!V29</f>
        <v>1.1862012348845998</v>
      </c>
      <c r="N11" s="1004">
        <v>2.2000000000000002</v>
      </c>
      <c r="P11" s="361" t="s">
        <v>271</v>
      </c>
      <c r="Q11" s="361" t="str">
        <f>_xlfn.TEXTJOIN(",",TRUE,IF(LEFT(Regions!$C$3,1)&lt;&gt;"*",Regions!$C$3,""),IF(LEFT(Regions!$D$3,1)&lt;&gt;"*",Regions!$D$3,""))</f>
        <v>IE,National</v>
      </c>
      <c r="R11" s="361" t="str">
        <f>_xlfn.TEXTJOIN("",TRUE,,LEFT(SETUP!B$3,1),"-",COMM!E36,"_",SETUP!$B$64)</f>
        <v>R-RSDDW_X0</v>
      </c>
      <c r="S11" s="361" t="str">
        <f>_xlfn.TEXTJOIN(" ",TRUE,COMM!F36,"Technology")</f>
        <v>Residential Dish Washing Demand Technology</v>
      </c>
      <c r="T11" s="361" t="s">
        <v>16</v>
      </c>
      <c r="U11" s="361" t="s">
        <v>280</v>
      </c>
      <c r="V11" s="361"/>
      <c r="W11" s="361"/>
    </row>
    <row r="12" spans="2:23" ht="15">
      <c r="B12" s="1011" t="str">
        <f>_xlfn.TEXTJOIN(",",TRUE,IF(LEFT(Regions!$C$3,1)&lt;&gt;"*",Regions!$C$3,""),IF(LEFT(Regions!$D$3,1)&lt;&gt;"*",Regions!$D$3,""))</f>
        <v>IE,National</v>
      </c>
      <c r="C12" s="1012" t="str">
        <f t="shared" si="5"/>
        <v>R-RSDOE_X0</v>
      </c>
      <c r="D12" s="1013" t="str">
        <f t="shared" si="5"/>
        <v>Residential ELC Appliances Demand Technology</v>
      </c>
      <c r="E12" s="1013" t="str">
        <f>COMM!$E$24</f>
        <v>RSDELC</v>
      </c>
      <c r="F12" s="1012" t="str">
        <f>COMM!E37</f>
        <v>RSDOE</v>
      </c>
      <c r="G12" s="1014">
        <f>DwellingStocks!$L$38/1000*1</f>
        <v>1697.5803349999996</v>
      </c>
      <c r="H12" s="1012">
        <v>0.85</v>
      </c>
      <c r="I12" s="1015">
        <f>L12/G12/K12</f>
        <v>0.95648178299052611</v>
      </c>
      <c r="J12" s="1013">
        <v>10</v>
      </c>
      <c r="K12" s="1012">
        <f t="shared" si="1"/>
        <v>5.6764799999999994E-3</v>
      </c>
      <c r="L12" s="1012">
        <f t="shared" si="0"/>
        <v>9.2169270601309012</v>
      </c>
      <c r="M12" s="1016">
        <f>RSD_Balance!W26</f>
        <v>10.843443600154002</v>
      </c>
      <c r="N12" s="1003">
        <v>0.18</v>
      </c>
      <c r="P12" s="513" t="s">
        <v>271</v>
      </c>
      <c r="Q12" s="513" t="str">
        <f>_xlfn.TEXTJOIN(",",TRUE,IF(LEFT(Regions!$C$3,1)&lt;&gt;"*",Regions!$C$3,""),IF(LEFT(Regions!$D$3,1)&lt;&gt;"*",Regions!$D$3,""))</f>
        <v>IE,National</v>
      </c>
      <c r="R12" s="513" t="str">
        <f>_xlfn.TEXTJOIN("",TRUE,,LEFT(SETUP!B$3,1),"-",COMM!E37,"_",SETUP!$B$64)</f>
        <v>R-RSDOE_X0</v>
      </c>
      <c r="S12" s="513" t="str">
        <f>_xlfn.TEXTJOIN(" ",TRUE,COMM!F37,"Technology")</f>
        <v>Residential ELC Appliances Demand Technology</v>
      </c>
      <c r="T12" s="998" t="s">
        <v>16</v>
      </c>
      <c r="U12" s="513" t="s">
        <v>280</v>
      </c>
      <c r="V12" s="998"/>
      <c r="W12" s="513"/>
    </row>
    <row r="13" spans="2:23" ht="15">
      <c r="B13" s="1007" t="str">
        <f>_xlfn.TEXTJOIN(",",TRUE,IF(LEFT(Regions!$C$3,1)&lt;&gt;"*",Regions!$C$3,""),IF(LEFT(Regions!$D$3,1)&lt;&gt;"*",Regions!$D$3,""))</f>
        <v>IE,National</v>
      </c>
      <c r="C13" s="1005" t="str">
        <f t="shared" si="5"/>
        <v>R-RSDOA_X0</v>
      </c>
      <c r="D13" s="1005" t="str">
        <f t="shared" si="5"/>
        <v>Residential Other Applications Demand Technology</v>
      </c>
      <c r="E13" s="1005" t="str">
        <f>COMM!$E$24</f>
        <v>RSDELC</v>
      </c>
      <c r="F13" s="1005" t="str">
        <f>COMM!E38</f>
        <v>RSDOA</v>
      </c>
      <c r="G13" s="1006">
        <f>DwellingStocks!$L$38/1000*1</f>
        <v>1697.5803349999996</v>
      </c>
      <c r="H13" s="1005">
        <v>0.85</v>
      </c>
      <c r="I13" s="1008">
        <f>L13/G13/K13</f>
        <v>0</v>
      </c>
      <c r="J13" s="1009">
        <v>10</v>
      </c>
      <c r="K13" s="1018">
        <f t="shared" si="1"/>
        <v>5.6764799999999994E-3</v>
      </c>
      <c r="L13" s="1006">
        <f t="shared" si="0"/>
        <v>0</v>
      </c>
      <c r="M13" s="1010">
        <v>0</v>
      </c>
      <c r="N13" s="1004">
        <v>0.18</v>
      </c>
      <c r="P13" s="361" t="s">
        <v>271</v>
      </c>
      <c r="Q13" s="361" t="str">
        <f>_xlfn.TEXTJOIN(",",TRUE,IF(LEFT(Regions!$C$3,1)&lt;&gt;"*",Regions!$C$3,""),IF(LEFT(Regions!$D$3,1)&lt;&gt;"*",Regions!$D$3,""))</f>
        <v>IE,National</v>
      </c>
      <c r="R13" s="361" t="str">
        <f>_xlfn.TEXTJOIN("",TRUE,,LEFT(SETUP!B$3,1),"-",COMM!E38,"_",SETUP!$B$64)</f>
        <v>R-RSDOA_X0</v>
      </c>
      <c r="S13" s="361" t="str">
        <f>_xlfn.TEXTJOIN(" ",TRUE,COMM!F38,"Technology")</f>
        <v>Residential Other Applications Demand Technology</v>
      </c>
      <c r="T13" s="361" t="s">
        <v>16</v>
      </c>
      <c r="U13" s="361" t="s">
        <v>280</v>
      </c>
      <c r="V13" s="361"/>
      <c r="W13" s="361"/>
    </row>
    <row r="14" spans="2:23" ht="15.7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1017"/>
      <c r="Q14" s="1017"/>
      <c r="R14" s="1017"/>
      <c r="S14" s="42"/>
      <c r="T14" s="42"/>
      <c r="U14" s="42"/>
      <c r="V14" s="42"/>
      <c r="W14" s="42"/>
    </row>
    <row r="15" spans="2:23" ht="15">
      <c r="O15" s="474"/>
      <c r="P15" s="474"/>
      <c r="Q15" s="474"/>
      <c r="R15" s="474"/>
      <c r="S15" s="474"/>
      <c r="T15" s="474"/>
    </row>
    <row r="16" spans="2:23" ht="15">
      <c r="M16" s="94"/>
      <c r="N16" s="561"/>
      <c r="O16" s="474"/>
      <c r="P16" s="474"/>
      <c r="Q16" s="474"/>
      <c r="R16" s="474"/>
    </row>
    <row r="17" spans="2:18" ht="18.75">
      <c r="B17" s="1125" t="s">
        <v>767</v>
      </c>
      <c r="C17" s="1125"/>
      <c r="D17" s="1125"/>
      <c r="E17" s="1125"/>
      <c r="F17" s="1125"/>
      <c r="G17" s="1125"/>
      <c r="L17" s="548"/>
      <c r="M17" s="548"/>
      <c r="O17" s="474"/>
      <c r="P17" s="474"/>
      <c r="Q17" s="474"/>
    </row>
    <row r="18" spans="2:18" ht="15">
      <c r="L18" s="548"/>
      <c r="M18" s="548"/>
      <c r="O18" s="474"/>
      <c r="P18" s="474"/>
      <c r="Q18" s="474"/>
    </row>
    <row r="19" spans="2:18" ht="21">
      <c r="B19" s="70" t="s">
        <v>282</v>
      </c>
      <c r="C19" s="70"/>
      <c r="D19" s="70"/>
      <c r="E19" s="67" t="s">
        <v>936</v>
      </c>
      <c r="F19" s="67"/>
      <c r="G19" s="67"/>
      <c r="L19" s="548"/>
      <c r="M19" s="548"/>
      <c r="O19" s="474"/>
      <c r="P19" s="474"/>
      <c r="Q19" s="474"/>
      <c r="R19" t="s">
        <v>993</v>
      </c>
    </row>
    <row r="20" spans="2:18" ht="15">
      <c r="B20" s="320" t="s">
        <v>932</v>
      </c>
      <c r="C20" s="320" t="s">
        <v>237</v>
      </c>
      <c r="D20" s="320" t="s">
        <v>283</v>
      </c>
      <c r="E20" s="320" t="s">
        <v>284</v>
      </c>
      <c r="F20" s="468">
        <v>2018</v>
      </c>
      <c r="G20" s="320" t="s">
        <v>285</v>
      </c>
      <c r="L20" s="548"/>
      <c r="M20" s="548"/>
      <c r="O20" s="474"/>
      <c r="P20" s="474"/>
      <c r="Q20" s="474"/>
      <c r="R20" s="698">
        <v>0.75888</v>
      </c>
    </row>
    <row r="21" spans="2:18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287</v>
      </c>
      <c r="F21" s="478">
        <f>L5</f>
        <v>1.1293662452687998</v>
      </c>
      <c r="G21" s="469" t="s">
        <v>280</v>
      </c>
      <c r="L21" s="548"/>
      <c r="M21" s="548"/>
      <c r="O21" s="474"/>
      <c r="P21" s="474"/>
      <c r="Q21" s="474"/>
      <c r="R21" s="699">
        <v>0.22769700000000001</v>
      </c>
    </row>
    <row r="22" spans="2:18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287</v>
      </c>
      <c r="F22" s="479">
        <f>SUM(L6:L8)</f>
        <v>2.0006897535500086</v>
      </c>
      <c r="G22" s="459" t="s">
        <v>280</v>
      </c>
      <c r="L22" s="548"/>
      <c r="M22" s="548"/>
      <c r="O22" s="474"/>
      <c r="P22" s="474"/>
      <c r="Q22" s="474"/>
      <c r="R22" s="698">
        <v>1.3422788999999999E-2</v>
      </c>
    </row>
    <row r="23" spans="2:18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287</v>
      </c>
      <c r="F23" s="478">
        <f>L9</f>
        <v>0.77162665337257486</v>
      </c>
      <c r="G23" s="469" t="s">
        <v>280</v>
      </c>
      <c r="L23" s="548"/>
      <c r="M23" s="548"/>
      <c r="O23" s="474"/>
      <c r="P23" s="474"/>
      <c r="Q23" s="474"/>
    </row>
    <row r="24" spans="2:18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287</v>
      </c>
      <c r="F24" s="479">
        <f>L10</f>
        <v>1.0288379823457823</v>
      </c>
      <c r="G24" s="459" t="s">
        <v>280</v>
      </c>
      <c r="L24" s="548"/>
      <c r="M24" s="548"/>
      <c r="O24" s="474"/>
      <c r="P24" s="474"/>
      <c r="Q24" s="474"/>
    </row>
    <row r="25" spans="2:18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287</v>
      </c>
      <c r="F25" s="478">
        <f>L11</f>
        <v>0.83034086441921984</v>
      </c>
      <c r="G25" s="469" t="s">
        <v>280</v>
      </c>
      <c r="L25" s="548"/>
      <c r="M25" s="548"/>
      <c r="O25" s="474"/>
      <c r="P25" s="474"/>
      <c r="Q25" s="474"/>
    </row>
    <row r="26" spans="2:18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287</v>
      </c>
      <c r="F26" s="479">
        <f>L12</f>
        <v>9.2169270601309012</v>
      </c>
      <c r="G26" s="459" t="s">
        <v>280</v>
      </c>
      <c r="L26" s="548"/>
      <c r="M26" s="548"/>
      <c r="O26" s="474"/>
      <c r="P26" s="474"/>
      <c r="Q26" s="474"/>
    </row>
    <row r="27" spans="2:18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287</v>
      </c>
      <c r="F27" s="478">
        <f>L13</f>
        <v>0</v>
      </c>
      <c r="G27" s="469" t="s">
        <v>280</v>
      </c>
      <c r="L27" s="548"/>
      <c r="M27" s="548"/>
      <c r="O27" s="474"/>
      <c r="P27" s="474"/>
      <c r="Q27" s="474"/>
    </row>
    <row r="28" spans="2:18" ht="15">
      <c r="B28" s="476" t="s">
        <v>738</v>
      </c>
      <c r="C28" s="476"/>
      <c r="D28" s="476"/>
      <c r="E28" s="476"/>
      <c r="F28" s="477">
        <f>ArchetypeDemand!F32</f>
        <v>1697.5803349999996</v>
      </c>
      <c r="G28" s="476"/>
      <c r="L28" s="548"/>
      <c r="M28" s="548"/>
      <c r="O28" s="474"/>
      <c r="P28" s="474"/>
      <c r="Q28" s="474"/>
    </row>
    <row r="29" spans="2:18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</row>
    <row r="30" spans="2:18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  <c r="R30" s="474"/>
    </row>
    <row r="31" spans="2:18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  <c r="R31" s="474"/>
    </row>
    <row r="32" spans="2:18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  <c r="R32" s="474"/>
    </row>
    <row r="33" spans="3:18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  <c r="R33" s="474"/>
    </row>
    <row r="34" spans="3:18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  <c r="R34" s="474"/>
    </row>
    <row r="35" spans="3:18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  <c r="R35" s="474"/>
    </row>
    <row r="36" spans="3:18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74"/>
    </row>
    <row r="37" spans="3:18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  <c r="R37" s="474"/>
    </row>
    <row r="38" spans="3:18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  <c r="R38" s="474"/>
    </row>
    <row r="39" spans="3:18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</row>
    <row r="40" spans="3:18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</row>
    <row r="41" spans="3:18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  <c r="R41" s="474"/>
    </row>
    <row r="42" spans="3:18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  <c r="R42" s="474"/>
    </row>
    <row r="43" spans="3:18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  <c r="R43" s="474"/>
    </row>
    <row r="44" spans="3:18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  <c r="R44" s="474"/>
    </row>
    <row r="45" spans="3:18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  <c r="R45" s="474"/>
    </row>
    <row r="46" spans="3:18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  <c r="R46" s="474"/>
    </row>
    <row r="47" spans="3:18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  <c r="R47" s="474"/>
    </row>
    <row r="48" spans="3:18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  <c r="R48" s="474"/>
    </row>
    <row r="49" spans="3:18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  <c r="R49" s="474"/>
    </row>
    <row r="50" spans="3:18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  <c r="R50" s="474"/>
    </row>
    <row r="51" spans="3:18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  <c r="R51" s="474"/>
    </row>
    <row r="52" spans="3:18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  <c r="R52" s="474"/>
    </row>
    <row r="53" spans="3:18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</row>
    <row r="54" spans="3:18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</row>
    <row r="55" spans="3:18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</row>
    <row r="56" spans="3:18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</row>
    <row r="57" spans="3:18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</row>
    <row r="58" spans="3:18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  <c r="R58" s="474"/>
    </row>
    <row r="59" spans="3:18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  <c r="R59" s="474"/>
    </row>
    <row r="60" spans="3:18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  <c r="R60" s="474"/>
    </row>
    <row r="61" spans="3:18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</row>
    <row r="62" spans="3:18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</row>
    <row r="63" spans="3:18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</row>
    <row r="64" spans="3:18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  <c r="R64" s="474"/>
    </row>
    <row r="65" spans="3:18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  <c r="R65" s="474"/>
    </row>
    <row r="66" spans="3:18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  <c r="R66" s="474"/>
    </row>
    <row r="67" spans="3:18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</row>
    <row r="68" spans="3:18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</row>
    <row r="69" spans="3:18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</row>
    <row r="70" spans="3:18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  <c r="R70" s="474"/>
    </row>
    <row r="71" spans="3:18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  <c r="R71" s="474"/>
    </row>
    <row r="72" spans="3:18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  <c r="R72" s="474"/>
    </row>
    <row r="73" spans="3:18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</row>
    <row r="74" spans="3:18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</row>
    <row r="75" spans="3:18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</row>
    <row r="76" spans="3:18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</row>
    <row r="77" spans="3:18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</row>
    <row r="78" spans="3:18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</row>
    <row r="79" spans="3:18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</row>
    <row r="80" spans="3:18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  <c r="R80" s="474"/>
    </row>
    <row r="81" spans="3:18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  <c r="R81" s="474"/>
    </row>
    <row r="82" spans="3:18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  <c r="R82" s="474"/>
    </row>
    <row r="83" spans="3:18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  <c r="R83" s="474"/>
    </row>
    <row r="84" spans="3:18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  <c r="R84" s="474"/>
    </row>
    <row r="85" spans="3:18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</row>
    <row r="86" spans="3:18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  <c r="R86" s="474"/>
    </row>
    <row r="87" spans="3:18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  <c r="R87" s="474"/>
    </row>
    <row r="88" spans="3:18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  <c r="R88" s="474"/>
    </row>
    <row r="89" spans="3:18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  <c r="R89" s="474"/>
    </row>
    <row r="90" spans="3:18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4"/>
    </row>
    <row r="91" spans="3:18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</row>
    <row r="92" spans="3:18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  <c r="R92" s="474"/>
    </row>
    <row r="93" spans="3:18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  <c r="R93" s="474"/>
    </row>
    <row r="94" spans="3:18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</row>
    <row r="95" spans="3:18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  <c r="R95" s="474"/>
    </row>
    <row r="96" spans="3:18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</row>
    <row r="97" spans="3:18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</row>
    <row r="98" spans="3:18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</row>
    <row r="99" spans="3:18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</row>
    <row r="100" spans="3:18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</row>
    <row r="101" spans="3:18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</row>
    <row r="102" spans="3:18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</row>
    <row r="103" spans="3:18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</row>
    <row r="104" spans="3:18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</row>
    <row r="105" spans="3:18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</row>
    <row r="106" spans="3:18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</row>
    <row r="107" spans="3:18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</row>
    <row r="108" spans="3:18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</row>
    <row r="109" spans="3:18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</row>
    <row r="110" spans="3:18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</row>
    <row r="111" spans="3:18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</row>
    <row r="112" spans="3:18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</row>
    <row r="113" spans="3:14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A106" zoomScale="80" zoomScaleNormal="80"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289</v>
      </c>
      <c r="C13" s="250" t="s">
        <v>46</v>
      </c>
      <c r="D13" s="250" t="s">
        <v>48</v>
      </c>
      <c r="E13" s="250" t="s">
        <v>50</v>
      </c>
      <c r="F13" s="251" t="s">
        <v>290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222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291</v>
      </c>
    </row>
    <row r="26" spans="1:22" ht="21.75" thickBot="1">
      <c r="Q26" s="1134" t="s">
        <v>796</v>
      </c>
      <c r="R26" s="1134"/>
      <c r="S26" s="1134"/>
      <c r="T26" s="1134" t="s">
        <v>797</v>
      </c>
      <c r="U26" s="1134"/>
      <c r="V26" s="1134"/>
    </row>
    <row r="27" spans="1:22" ht="21.75" thickBot="1">
      <c r="A27" s="33"/>
      <c r="B27" s="33"/>
      <c r="C27" s="33"/>
      <c r="D27" s="33"/>
      <c r="E27" s="33"/>
      <c r="F27" s="33"/>
      <c r="H27" s="1134" t="s">
        <v>622</v>
      </c>
      <c r="I27" s="1134"/>
      <c r="J27" s="1134"/>
      <c r="K27" s="1134"/>
      <c r="L27" s="1134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289</v>
      </c>
      <c r="C28" s="241" t="s">
        <v>46</v>
      </c>
      <c r="D28" s="241" t="s">
        <v>48</v>
      </c>
      <c r="E28" s="242" t="s">
        <v>50</v>
      </c>
      <c r="F28" s="243" t="s">
        <v>290</v>
      </c>
      <c r="H28" s="279" t="s">
        <v>292</v>
      </c>
      <c r="I28" s="280" t="s">
        <v>46</v>
      </c>
      <c r="J28" s="280" t="s">
        <v>48</v>
      </c>
      <c r="K28" s="280" t="s">
        <v>50</v>
      </c>
      <c r="L28" s="281" t="s">
        <v>290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621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222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222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619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292</v>
      </c>
      <c r="I43" s="280" t="s">
        <v>46</v>
      </c>
      <c r="J43" s="280" t="s">
        <v>48</v>
      </c>
      <c r="K43" s="280" t="s">
        <v>50</v>
      </c>
      <c r="L43" s="281" t="s">
        <v>290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222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620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131" t="s">
        <v>293</v>
      </c>
      <c r="C58" s="1132"/>
      <c r="D58" s="1132"/>
      <c r="E58" s="1132"/>
      <c r="F58" s="1132"/>
      <c r="G58" s="1132"/>
      <c r="H58" s="1132"/>
      <c r="I58" s="1132"/>
      <c r="J58" s="1132"/>
      <c r="K58" s="1132"/>
      <c r="L58" s="1133"/>
      <c r="M58" s="1128" t="s">
        <v>294</v>
      </c>
      <c r="N58" s="1129"/>
      <c r="O58" s="1130"/>
    </row>
    <row r="59" spans="1:34" ht="15.75" thickBot="1">
      <c r="A59" s="173" t="s">
        <v>295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296</v>
      </c>
      <c r="M59" s="252" t="s">
        <v>297</v>
      </c>
      <c r="N59" s="247" t="s">
        <v>298</v>
      </c>
      <c r="O59" s="247" t="s">
        <v>299</v>
      </c>
      <c r="R59" s="333" t="s">
        <v>300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301</v>
      </c>
      <c r="B60" s="174" t="s">
        <v>302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303</v>
      </c>
      <c r="S60" s="102" t="s">
        <v>304</v>
      </c>
      <c r="X60" s="102" t="s">
        <v>305</v>
      </c>
      <c r="Y60"/>
      <c r="Z60"/>
      <c r="AA60"/>
      <c r="AB60" s="102" t="s">
        <v>305</v>
      </c>
      <c r="AC60" t="s">
        <v>44</v>
      </c>
      <c r="AE60" t="s">
        <v>44</v>
      </c>
      <c r="AG60" s="102" t="s">
        <v>306</v>
      </c>
    </row>
    <row r="61" spans="1:34" ht="15" customHeight="1" thickBot="1">
      <c r="A61" s="174" t="s">
        <v>301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307</v>
      </c>
      <c r="T61" s="177"/>
      <c r="U61" s="177"/>
      <c r="V61" s="177"/>
      <c r="W61" s="177"/>
      <c r="X61" s="177"/>
      <c r="Y61" s="177"/>
      <c r="Z61" s="178"/>
      <c r="AA61" s="179" t="s">
        <v>308</v>
      </c>
      <c r="AB61" s="180"/>
      <c r="AC61" s="180"/>
      <c r="AD61" s="180"/>
      <c r="AE61" s="180"/>
      <c r="AF61" s="181"/>
      <c r="AG61" s="145" t="s">
        <v>309</v>
      </c>
      <c r="AH61" s="146"/>
    </row>
    <row r="62" spans="1:34" ht="14.25" customHeight="1" thickBot="1">
      <c r="A62" s="174" t="s">
        <v>301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310</v>
      </c>
      <c r="T62" s="104"/>
      <c r="U62" s="103" t="s">
        <v>311</v>
      </c>
      <c r="V62" s="103"/>
      <c r="W62" s="103"/>
      <c r="X62" s="103"/>
      <c r="Y62" s="108" t="s">
        <v>312</v>
      </c>
      <c r="Z62" s="144" t="s">
        <v>313</v>
      </c>
      <c r="AA62" s="182" t="s">
        <v>314</v>
      </c>
      <c r="AB62" s="103"/>
      <c r="AC62" s="103" t="s">
        <v>315</v>
      </c>
      <c r="AD62" s="103"/>
      <c r="AE62" s="183"/>
      <c r="AF62" s="144" t="s">
        <v>313</v>
      </c>
      <c r="AG62" s="184" t="s">
        <v>316</v>
      </c>
      <c r="AH62" s="185"/>
    </row>
    <row r="63" spans="1:34" ht="15.75" thickBot="1">
      <c r="A63" s="174" t="s">
        <v>317</v>
      </c>
      <c r="B63" s="174" t="s">
        <v>302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318</v>
      </c>
      <c r="S63" s="110" t="s">
        <v>319</v>
      </c>
      <c r="T63" s="105" t="s">
        <v>320</v>
      </c>
      <c r="U63" s="105" t="s">
        <v>321</v>
      </c>
      <c r="V63" s="105" t="s">
        <v>322</v>
      </c>
      <c r="W63" s="105" t="s">
        <v>323</v>
      </c>
      <c r="X63" s="105" t="s">
        <v>324</v>
      </c>
      <c r="Y63" s="114" t="s">
        <v>325</v>
      </c>
      <c r="Z63" s="109" t="s">
        <v>326</v>
      </c>
      <c r="AA63" s="106" t="s">
        <v>327</v>
      </c>
      <c r="AB63" s="105" t="s">
        <v>328</v>
      </c>
      <c r="AC63" s="105" t="s">
        <v>329</v>
      </c>
      <c r="AD63" s="105" t="s">
        <v>330</v>
      </c>
      <c r="AE63" s="115" t="s">
        <v>331</v>
      </c>
      <c r="AF63" s="116" t="s">
        <v>332</v>
      </c>
      <c r="AG63" s="122" t="s">
        <v>313</v>
      </c>
      <c r="AH63" s="147" t="s">
        <v>333</v>
      </c>
    </row>
    <row r="64" spans="1:34">
      <c r="A64" s="174" t="s">
        <v>317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301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317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334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335</v>
      </c>
      <c r="B66" s="174" t="s">
        <v>302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336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335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337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335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338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339</v>
      </c>
      <c r="B69" s="174" t="s">
        <v>302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340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339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341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339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342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343</v>
      </c>
      <c r="B72" s="174" t="s">
        <v>302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344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343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345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343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346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347</v>
      </c>
      <c r="B75" s="174" t="s">
        <v>302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348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347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335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347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339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349</v>
      </c>
      <c r="B78" s="174" t="s">
        <v>302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350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349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351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349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352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350</v>
      </c>
      <c r="B81" s="174" t="s">
        <v>302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353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350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349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350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354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336</v>
      </c>
      <c r="B84" s="174" t="s">
        <v>302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355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336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356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336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357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337</v>
      </c>
      <c r="B87" s="174" t="s">
        <v>302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317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337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343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337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358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338</v>
      </c>
      <c r="B90" s="174" t="s">
        <v>302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313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338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338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135" t="s">
        <v>359</v>
      </c>
      <c r="T92" s="1136"/>
      <c r="U92" s="1136"/>
      <c r="V92" s="1136"/>
      <c r="W92" s="1136"/>
      <c r="X92" s="1136"/>
      <c r="Y92" s="1136"/>
      <c r="Z92" s="1137"/>
      <c r="AB92" s="1126" t="s">
        <v>360</v>
      </c>
      <c r="AC92" s="1126"/>
      <c r="AD92" s="1126"/>
      <c r="AE92" s="1126"/>
      <c r="AF92" s="1127"/>
      <c r="AG92" s="142" t="s">
        <v>313</v>
      </c>
    </row>
    <row r="93" spans="1:35" ht="15.75" thickBot="1">
      <c r="A93" s="174" t="s">
        <v>354</v>
      </c>
      <c r="B93" s="174" t="s">
        <v>302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312</v>
      </c>
      <c r="AB93" s="1126"/>
      <c r="AC93" s="1126"/>
      <c r="AD93" s="1126"/>
      <c r="AE93" s="1126"/>
      <c r="AF93" s="1127"/>
      <c r="AG93" s="143"/>
    </row>
    <row r="94" spans="1:35" ht="15">
      <c r="A94" s="174" t="s">
        <v>354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318</v>
      </c>
      <c r="S94" s="211" t="s">
        <v>50</v>
      </c>
      <c r="T94" s="191" t="s">
        <v>361</v>
      </c>
      <c r="U94" s="213" t="s">
        <v>362</v>
      </c>
      <c r="V94" s="191" t="s">
        <v>363</v>
      </c>
      <c r="W94" s="192" t="s">
        <v>364</v>
      </c>
      <c r="X94" s="192" t="s">
        <v>365</v>
      </c>
      <c r="Y94" s="213" t="s">
        <v>366</v>
      </c>
      <c r="Z94" s="218" t="s">
        <v>325</v>
      </c>
      <c r="AB94" s="186" t="s">
        <v>367</v>
      </c>
      <c r="AC94" s="186" t="s">
        <v>50</v>
      </c>
      <c r="AD94" s="186" t="s">
        <v>48</v>
      </c>
      <c r="AE94" s="186" t="s">
        <v>302</v>
      </c>
      <c r="AF94" s="186" t="s">
        <v>368</v>
      </c>
      <c r="AG94" s="186" t="s">
        <v>326</v>
      </c>
      <c r="AH94" s="186" t="s">
        <v>332</v>
      </c>
      <c r="AI94" s="186" t="s">
        <v>298</v>
      </c>
    </row>
    <row r="95" spans="1:35">
      <c r="A95" s="174" t="s">
        <v>354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301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301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351</v>
      </c>
      <c r="B96" s="174" t="s">
        <v>302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347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347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351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336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336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351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337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337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340</v>
      </c>
      <c r="B99" s="174" t="s">
        <v>302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338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338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340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340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340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340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341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341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341</v>
      </c>
      <c r="B102" s="174" t="s">
        <v>302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342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342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341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344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344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341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345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345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355</v>
      </c>
      <c r="B105" s="174" t="s">
        <v>302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346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346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355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348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348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355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335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335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342</v>
      </c>
      <c r="B108" s="174" t="s">
        <v>302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339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339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342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350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350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342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351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351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358</v>
      </c>
      <c r="B111" s="174" t="s">
        <v>302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352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352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358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353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353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358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349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349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344</v>
      </c>
      <c r="B114" s="174" t="s">
        <v>302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354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354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344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355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355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344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356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356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356</v>
      </c>
      <c r="B117" s="174" t="s">
        <v>302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357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357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356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317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317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356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343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343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357</v>
      </c>
      <c r="B120" s="174" t="s">
        <v>302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358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358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357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313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357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352</v>
      </c>
      <c r="B123" s="174" t="s">
        <v>302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352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352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353</v>
      </c>
      <c r="B126" s="174" t="s">
        <v>302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353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369</v>
      </c>
      <c r="U127" s="32" t="s">
        <v>370</v>
      </c>
      <c r="V127" s="32" t="s">
        <v>371</v>
      </c>
      <c r="W127" s="32" t="s">
        <v>372</v>
      </c>
      <c r="X127" s="32" t="s">
        <v>373</v>
      </c>
      <c r="Y127" s="32" t="s">
        <v>374</v>
      </c>
      <c r="Z127" s="32" t="s">
        <v>375</v>
      </c>
      <c r="AA127" s="32" t="s">
        <v>376</v>
      </c>
      <c r="AB127" s="324" t="s">
        <v>377</v>
      </c>
      <c r="AC127" s="32" t="s">
        <v>378</v>
      </c>
    </row>
    <row r="128" spans="1:35">
      <c r="A128" s="174" t="s">
        <v>353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379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345</v>
      </c>
      <c r="B129" s="174" t="s">
        <v>302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380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345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381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345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382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346</v>
      </c>
      <c r="B132" s="174" t="s">
        <v>302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383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346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384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346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385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348</v>
      </c>
      <c r="B135" s="174" t="s">
        <v>302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386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348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387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348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388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222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389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390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391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392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393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394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395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293</v>
      </c>
      <c r="E145" s="32" t="s">
        <v>293</v>
      </c>
      <c r="F145" s="32" t="s">
        <v>293</v>
      </c>
      <c r="G145" s="32" t="s">
        <v>293</v>
      </c>
      <c r="H145" s="32" t="s">
        <v>293</v>
      </c>
      <c r="I145" s="32" t="s">
        <v>293</v>
      </c>
      <c r="J145" s="32" t="s">
        <v>293</v>
      </c>
      <c r="K145" s="32" t="s">
        <v>293</v>
      </c>
      <c r="L145" s="32" t="s">
        <v>293</v>
      </c>
      <c r="Q145" s="32" t="s">
        <v>396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397</v>
      </c>
      <c r="C146" s="32" t="s">
        <v>398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399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400</v>
      </c>
      <c r="C147" s="32" t="s">
        <v>302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401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400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402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400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403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404</v>
      </c>
      <c r="C150" s="32" t="s">
        <v>302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405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404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406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404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407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408</v>
      </c>
      <c r="C153" s="32" t="s">
        <v>302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409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408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408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410</v>
      </c>
      <c r="C156" s="32" t="s">
        <v>302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410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410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411</v>
      </c>
      <c r="C159" s="32" t="s">
        <v>302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411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411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412</v>
      </c>
      <c r="C162" s="32" t="s">
        <v>302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412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412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413</v>
      </c>
      <c r="C165" s="32" t="s">
        <v>302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413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413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414</v>
      </c>
      <c r="C168" s="32" t="s">
        <v>302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414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414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415</v>
      </c>
      <c r="C171" s="32" t="s">
        <v>302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415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415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416</v>
      </c>
      <c r="C174" s="32" t="s">
        <v>302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416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416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417</v>
      </c>
      <c r="C177" s="32" t="s">
        <v>302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417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417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418</v>
      </c>
      <c r="C180" s="32" t="s">
        <v>302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418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418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419</v>
      </c>
      <c r="C183" s="32" t="s">
        <v>302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419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419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420</v>
      </c>
      <c r="C186" s="32" t="s">
        <v>302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420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420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421</v>
      </c>
      <c r="C189" s="32" t="s">
        <v>302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421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421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422</v>
      </c>
      <c r="C192" s="32" t="s">
        <v>302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422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422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423</v>
      </c>
      <c r="C195" s="32" t="s">
        <v>302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423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423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424</v>
      </c>
      <c r="C198" s="32" t="s">
        <v>302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424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424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425</v>
      </c>
      <c r="C201" s="32" t="s">
        <v>302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425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425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426</v>
      </c>
      <c r="C204" s="32" t="s">
        <v>302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426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426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427</v>
      </c>
      <c r="C207" s="32" t="s">
        <v>302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427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427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428</v>
      </c>
      <c r="C210" s="32" t="s">
        <v>302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428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428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429</v>
      </c>
      <c r="C213" s="32" t="s">
        <v>302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429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429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430</v>
      </c>
      <c r="C216" s="32" t="s">
        <v>302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430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430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431</v>
      </c>
      <c r="C219" s="32" t="s">
        <v>302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431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431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432</v>
      </c>
      <c r="C222" s="32" t="s">
        <v>302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432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432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0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L1" zoomScale="70" zoomScaleNormal="70" workbookViewId="0">
      <selection activeCell="AC14" sqref="AC14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988"/>
      <c r="S2" s="324"/>
      <c r="T2" s="988"/>
      <c r="U2" s="988"/>
      <c r="V2" s="324"/>
      <c r="W2" s="324"/>
      <c r="X2" s="324"/>
      <c r="Y2" s="324"/>
      <c r="Z2" s="324"/>
      <c r="AA2" s="324"/>
      <c r="AB2" s="324"/>
      <c r="AC2" s="989"/>
      <c r="AD2" s="983"/>
      <c r="AE2" s="324"/>
      <c r="AF2" s="988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544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544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8" t="s">
        <v>798</v>
      </c>
      <c r="C4" s="1139"/>
      <c r="D4" s="1139"/>
      <c r="E4" s="1139"/>
      <c r="F4" s="1139"/>
      <c r="G4" s="1140"/>
      <c r="H4" s="1138" t="s">
        <v>799</v>
      </c>
      <c r="I4" s="1139"/>
      <c r="J4" s="1140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 t="s">
        <v>436</v>
      </c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/>
      <c r="Q7" s="361" t="str">
        <f>COMM!O9</f>
        <v>RSDSH_Apt</v>
      </c>
      <c r="R7" s="507">
        <f>(E7+E14+E16)/SUM($E$7:$E$25)</f>
        <v>2.1588177690732664E-3</v>
      </c>
      <c r="S7" s="508">
        <f>R7*DwellingStocks!$I$38/1000</f>
        <v>0.44644110756253896</v>
      </c>
      <c r="T7" s="601">
        <f>(S7*1000)/(E7+E14+E16)*DwellingStocks!$T$37+1.1037</f>
        <v>2.2433707013624291</v>
      </c>
      <c r="U7" s="992">
        <f>(G7+G14+G16)/300</f>
        <v>0.59018803418803423</v>
      </c>
      <c r="V7" s="992">
        <f>AB7/S7/X7</f>
        <v>0.41882471081785633</v>
      </c>
      <c r="W7" s="511">
        <v>20</v>
      </c>
      <c r="X7" s="509">
        <f>31.536*(AD7/1000)</f>
        <v>0.47304000000000002</v>
      </c>
      <c r="Y7" s="511"/>
      <c r="Z7" s="511"/>
      <c r="AA7" s="511"/>
      <c r="AB7" s="512">
        <f t="shared" ref="AB7:AB11" si="0">AC7*U7</f>
        <v>8.8449287778906552E-2</v>
      </c>
      <c r="AC7" s="512">
        <f>IF(((D7+I7+D14+I14+D16+I16)*$B$2)&lt;=0,0,((D7+I7+D14+I14+D16+I16)*T7*$B$2))</f>
        <v>0.14986628439628202</v>
      </c>
      <c r="AD7" s="511">
        <v>15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1">M7</f>
        <v>R-SH_Apt_COA_X0</v>
      </c>
      <c r="AI7" s="361" t="str">
        <f t="shared" si="1"/>
        <v>Residential Space Heating Apartment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514">
        <f>E8/SUM($E$7:$E$25)</f>
        <v>2.2255853289415115E-5</v>
      </c>
      <c r="S8" s="515">
        <f>R8*DwellingStocks!$I$38/1000</f>
        <v>4.6024856449746274E-3</v>
      </c>
      <c r="T8" s="516">
        <f>(S8*1000)/E8*DwellingStocks!$T$37</f>
        <v>1.139670701362429</v>
      </c>
      <c r="U8" s="994">
        <f>IF((G8/100)&gt;1,0.9)</f>
        <v>0.9</v>
      </c>
      <c r="V8" s="994">
        <f>AB8/S8/X8</f>
        <v>9.4570753703752571E-3</v>
      </c>
      <c r="W8" s="517">
        <v>20</v>
      </c>
      <c r="X8" s="990">
        <f t="shared" ref="X8:X13" si="2">31.536*(AD8/1000)</f>
        <v>0.47304000000000002</v>
      </c>
      <c r="Y8" s="517"/>
      <c r="Z8" s="517"/>
      <c r="AA8" s="517"/>
      <c r="AB8" s="518">
        <f t="shared" si="0"/>
        <v>2.0589564411781966E-5</v>
      </c>
      <c r="AC8" s="519">
        <f>IF(((D8+I8)*$B$2)&lt;=0,0,((D8+I8)*T8*$B$2))</f>
        <v>2.2877293790868852E-5</v>
      </c>
      <c r="AD8" s="985">
        <v>15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/>
      <c r="Q9" s="361" t="str">
        <f>COMM!O9</f>
        <v>RSDSH_Apt</v>
      </c>
      <c r="R9" s="507">
        <f>E9/SUM($E$7:$E$25)</f>
        <v>7.4186177631383719E-6</v>
      </c>
      <c r="S9" s="508">
        <f>R9*DwellingStocks!$I$38/1000</f>
        <v>1.5341618816582091E-3</v>
      </c>
      <c r="T9" s="509">
        <f>(S9*1000)/E9*DwellingStocks!$T$37</f>
        <v>1.1396707013624292</v>
      </c>
      <c r="U9" s="992">
        <f>IF((G9/100)&gt;1,0.9)</f>
        <v>0.9</v>
      </c>
      <c r="V9" s="992">
        <f t="shared" ref="V9:V12" si="3">AB9/S9/X9</f>
        <v>2.0352386019458949E-5</v>
      </c>
      <c r="W9" s="511">
        <v>20</v>
      </c>
      <c r="X9" s="509">
        <f t="shared" si="2"/>
        <v>0.47304000000000002</v>
      </c>
      <c r="Y9" s="511"/>
      <c r="Z9" s="511"/>
      <c r="AA9" s="511"/>
      <c r="AB9" s="512">
        <f t="shared" si="0"/>
        <v>1.4770132289657081E-8</v>
      </c>
      <c r="AC9" s="512">
        <f>IF(((D9+I9)*$B$2)&lt;=0,0,((D9+I9)*T9*$B$2))</f>
        <v>1.6411258099618979E-8</v>
      </c>
      <c r="AD9" s="511">
        <v>15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1"/>
        <v>R-SH_Apt_ETH_X0</v>
      </c>
      <c r="AI9" s="361" t="str">
        <f t="shared" si="1"/>
        <v>Residential Space Heating Apartment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514">
        <f>(E10+E11)/SUM($E$7:$E$25)</f>
        <v>1.4139885456541736E-2</v>
      </c>
      <c r="S10" s="515">
        <f>(R10)*DwellingStocks!$I$38/1000</f>
        <v>2.9241125464405466</v>
      </c>
      <c r="T10" s="516">
        <f>(S10*1000)/(E10+E11)*DwellingStocks!$T$37+0.5842</f>
        <v>1.7238707013624293</v>
      </c>
      <c r="U10" s="994">
        <f>(G10+G11)/200</f>
        <v>0.80677902621722841</v>
      </c>
      <c r="V10" s="994">
        <f t="shared" si="3"/>
        <v>4.878782595695811E-2</v>
      </c>
      <c r="W10" s="517">
        <v>20</v>
      </c>
      <c r="X10" s="990">
        <f t="shared" si="2"/>
        <v>0.47304000000000002</v>
      </c>
      <c r="Y10" s="517"/>
      <c r="Z10" s="517"/>
      <c r="AA10" s="517"/>
      <c r="AB10" s="518">
        <f t="shared" si="0"/>
        <v>6.7484403903063192E-2</v>
      </c>
      <c r="AC10" s="519">
        <f>IF(((D10+I10+D11+I11)*T10*$B$2)&lt;=0,0,((D10+I10+D11+I11)*T10*$B$2))</f>
        <v>8.3646700905797663E-2</v>
      </c>
      <c r="AD10" s="985">
        <v>15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/>
      <c r="Q11" s="361" t="str">
        <f>COMM!O9</f>
        <v>RSDSH_Apt</v>
      </c>
      <c r="R11" s="507">
        <f>(ArchetypeDemand!W24*SUM(E12+E25))/SUM($E$7:$E$25)</f>
        <v>0.33417683017300215</v>
      </c>
      <c r="S11" s="508">
        <f>(R11)*DwellingStocks!$I$38/1000</f>
        <v>69.107395872611193</v>
      </c>
      <c r="T11" s="509">
        <f>(S11*1000)/(E25)*DwellingStocks!$T$37-0.482</f>
        <v>0.87713545780900048</v>
      </c>
      <c r="U11" s="992">
        <f>(G25)/100</f>
        <v>1</v>
      </c>
      <c r="V11" s="992">
        <f t="shared" si="3"/>
        <v>1.7227618659613714E-2</v>
      </c>
      <c r="W11" s="511">
        <v>20</v>
      </c>
      <c r="X11" s="509">
        <f t="shared" si="2"/>
        <v>0.47304000000000002</v>
      </c>
      <c r="Y11" s="511"/>
      <c r="Z11" s="511"/>
      <c r="AA11" s="511"/>
      <c r="AB11" s="512">
        <f t="shared" si="0"/>
        <v>0.56318054526904804</v>
      </c>
      <c r="AC11" s="512">
        <f>IF(((D25+I25)*T11*$B$2)&lt;=0,0,((D25+I25)*T11*$B$2))</f>
        <v>0.56318054526904804</v>
      </c>
      <c r="AD11" s="511">
        <v>15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1"/>
        <v>R-SH_Apt_ELC_X0</v>
      </c>
      <c r="AI11" s="361" t="str">
        <f t="shared" si="1"/>
        <v>Residential Space Heating Apartment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514">
        <f>(ArchetypeDemand!X24*SUM(E12+E25))/SUM($E$7:$E$25)</f>
        <v>0.14321864150271521</v>
      </c>
      <c r="S12" s="515">
        <f>R12*DwellingStocks!$I$38/1000</f>
        <v>29.617455373976227</v>
      </c>
      <c r="T12" s="516">
        <f>((S12)*1000)/E12*DwellingStocks!$T$37+0.392</f>
        <v>1.2197845212766509</v>
      </c>
      <c r="U12" s="994">
        <f>G12/100</f>
        <v>3.0701960784313722</v>
      </c>
      <c r="V12" s="994">
        <f t="shared" si="3"/>
        <v>0.18357506720190914</v>
      </c>
      <c r="W12" s="517">
        <v>20</v>
      </c>
      <c r="X12" s="990">
        <f t="shared" si="2"/>
        <v>0.15768000000000001</v>
      </c>
      <c r="Y12" s="517"/>
      <c r="Z12" s="517"/>
      <c r="AA12" s="517"/>
      <c r="AB12" s="518">
        <f>AC12*U12</f>
        <v>0.85731031654370193</v>
      </c>
      <c r="AC12" s="519">
        <f>IF(((D12+I12)*T12*$B$2)&lt;=0,0,((D12+I12)*T12*$B$2))</f>
        <v>0.2792363401694265</v>
      </c>
      <c r="AD12" s="985">
        <v>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/>
      <c r="M13" s="361"/>
      <c r="N13" s="361"/>
      <c r="O13" s="361"/>
      <c r="P13" s="361" t="str">
        <f>COMM!$E$19</f>
        <v>RSDAHT</v>
      </c>
      <c r="Q13" s="361"/>
      <c r="R13" s="507"/>
      <c r="S13" s="508"/>
      <c r="T13" s="601"/>
      <c r="U13" s="992"/>
      <c r="V13" s="992"/>
      <c r="W13" s="511"/>
      <c r="X13" s="509">
        <f t="shared" si="2"/>
        <v>0.47304000000000002</v>
      </c>
      <c r="Y13" s="511"/>
      <c r="Z13" s="511"/>
      <c r="AA13" s="512">
        <f>AC13/AB12</f>
        <v>0.19041863620569965</v>
      </c>
      <c r="AB13" s="512"/>
      <c r="AC13" s="512">
        <f>RSD_Balance!F22</f>
        <v>0.1632478612813284</v>
      </c>
      <c r="AD13" s="511">
        <v>15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514">
        <f>E13/SUM($E$7:$E$25)</f>
        <v>2.9103237484791832E-2</v>
      </c>
      <c r="S14" s="515">
        <f>R14*DwellingStocks!$I$38/1000</f>
        <v>6.0185170617451549</v>
      </c>
      <c r="T14" s="516">
        <f>(S14*1000)/E13*DwellingStocks!$T$37+0.2413</f>
        <v>1.3809707013624293</v>
      </c>
      <c r="U14" s="994">
        <f>G13/100</f>
        <v>0.81016216216216219</v>
      </c>
      <c r="V14" s="994">
        <f>AB14/S14/X14</f>
        <v>7.8978154557043836E-2</v>
      </c>
      <c r="W14" s="517">
        <v>20</v>
      </c>
      <c r="X14" s="990">
        <f>31.536*(AD14/1000)</f>
        <v>0.47304000000000002</v>
      </c>
      <c r="Y14" s="517"/>
      <c r="Z14" s="517"/>
      <c r="AA14" s="517"/>
      <c r="AB14" s="518">
        <f>AC14*U14</f>
        <v>0.22485075159910409</v>
      </c>
      <c r="AC14" s="519">
        <f>IF(((D13+I13)*$B$2)&lt;=0,0,((D13+I13)*T14*$B$2))</f>
        <v>0.27753795733809883</v>
      </c>
      <c r="AD14" s="985">
        <v>15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R-SH_Apt_KER_X0</v>
      </c>
      <c r="AI14" s="361" t="str">
        <f>N14</f>
        <v>Residential Space Heating Apartment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</row>
    <row r="15" spans="1:44" ht="15" customHeight="1">
      <c r="A15" s="324"/>
      <c r="B15" s="287" t="s">
        <v>452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683" t="s">
        <v>259</v>
      </c>
      <c r="M15" s="683" t="s">
        <v>259</v>
      </c>
      <c r="N15" s="520"/>
      <c r="O15" s="520"/>
      <c r="P15" s="520"/>
      <c r="Q15" s="521"/>
      <c r="R15" s="522"/>
      <c r="S15" s="520"/>
      <c r="T15" s="522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548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1021">
        <f>E15/SUM($E$7:$E$25)</f>
        <v>0.4073933944627437</v>
      </c>
      <c r="S16" s="1022">
        <f>R16*DwellingStocks!$I$38/1000</f>
        <v>84.248499731260551</v>
      </c>
      <c r="T16" s="516">
        <f>(S16*1000)/E15*DwellingStocks!$T$37</f>
        <v>1.1396707013624292</v>
      </c>
      <c r="U16" s="994">
        <f>G15/100</f>
        <v>0.81026881720430111</v>
      </c>
      <c r="V16" s="994">
        <f>AB16/S16/X16</f>
        <v>2.5069945114006394E-2</v>
      </c>
      <c r="W16" s="517">
        <v>20</v>
      </c>
      <c r="X16" s="990">
        <f>31.536*(AD16/1000)</f>
        <v>0.47304000000000002</v>
      </c>
      <c r="Y16" s="517"/>
      <c r="Z16" s="517"/>
      <c r="AA16" s="517"/>
      <c r="AB16" s="518">
        <f>AC16*U16</f>
        <v>0.99911027417720799</v>
      </c>
      <c r="AC16" s="519">
        <f>IF(((D15+I15)*$B$2)&lt;=0,0,((D15+I15)*T16*$B$2))</f>
        <v>1.2330602547738085</v>
      </c>
      <c r="AD16" s="985">
        <v>15</v>
      </c>
      <c r="AE16" s="548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R-SH_Apt_GAS_X0</v>
      </c>
      <c r="AI16" s="361" t="str">
        <f>N16</f>
        <v>Residential Space Heating Apartment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</row>
    <row r="17" spans="1:49">
      <c r="A17" s="324"/>
      <c r="B17" s="287" t="s">
        <v>474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683" t="s">
        <v>259</v>
      </c>
      <c r="M17" s="683" t="s">
        <v>259</v>
      </c>
      <c r="N17" s="520"/>
      <c r="O17" s="520"/>
      <c r="P17" s="520"/>
      <c r="Q17" s="521"/>
      <c r="R17" s="522"/>
      <c r="S17" s="520"/>
      <c r="T17" s="522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548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514">
        <f>(E17+E18)/SUM($E$7:$E$25)</f>
        <v>1.0386064868393721E-4</v>
      </c>
      <c r="S18" s="515">
        <f>R18*DwellingStocks!$I$38/1000</f>
        <v>2.1478266343214931E-2</v>
      </c>
      <c r="T18" s="516">
        <f>(S18*1000)/(E17+E18)*DwellingStocks!$T$37</f>
        <v>1.1396707013624292</v>
      </c>
      <c r="U18" s="994">
        <f>(G17+G18)/200</f>
        <v>0.52500000000000002</v>
      </c>
      <c r="V18" s="994">
        <f>AB18/S18/X18</f>
        <v>0.15828050607333224</v>
      </c>
      <c r="W18" s="517">
        <v>20</v>
      </c>
      <c r="X18" s="990">
        <f>31.536*(AD18/1000)</f>
        <v>0.47304000000000002</v>
      </c>
      <c r="Y18" s="517"/>
      <c r="Z18" s="517"/>
      <c r="AA18" s="517"/>
      <c r="AB18" s="518">
        <f>AC18*U18</f>
        <v>1.6081424634332838E-3</v>
      </c>
      <c r="AC18" s="519">
        <f>IF(((D17+I17)+D18+I18*$B$2)&lt;=0,0,((D17+I17+D18+I18)*T18*$B$2))</f>
        <v>3.0631285017776832E-3</v>
      </c>
      <c r="AD18" s="985">
        <v>15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R-SH_Apt_PEA_X0</v>
      </c>
      <c r="AI18" s="361" t="str">
        <f>N18</f>
        <v>Residential Space Heating Apartment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0"/>
      <c r="S19" s="520"/>
      <c r="T19" s="520"/>
      <c r="U19" s="520"/>
      <c r="V19" s="520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514">
        <f>E19/SUM($E$7:$E$25)</f>
        <v>3.2493545802546068E-3</v>
      </c>
      <c r="S20" s="515">
        <f>R20*DwellingStocks!$I$38/1000</f>
        <v>0.67196290416629567</v>
      </c>
      <c r="T20" s="516">
        <f>(S20*1000)/E19*DwellingStocks!$T$37-0.1377</f>
        <v>1.0019707013624293</v>
      </c>
      <c r="U20" s="994">
        <f>G19/100</f>
        <v>0.58177777777777773</v>
      </c>
      <c r="V20" s="994">
        <f>SUM(AB20:AB22)/S20/X20</f>
        <v>0.14698298838932955</v>
      </c>
      <c r="W20" s="517">
        <v>20</v>
      </c>
      <c r="X20" s="990">
        <f>31.536*(AD20/1000)</f>
        <v>0.47304000000000002</v>
      </c>
      <c r="Y20" s="691">
        <f>RSD_Balance!H2</f>
        <v>0.19400000000000001</v>
      </c>
      <c r="Z20" s="517">
        <v>5</v>
      </c>
      <c r="AA20" s="517"/>
      <c r="AB20" s="518">
        <f>AC20*$U$20</f>
        <v>9.0638345074561637E-3</v>
      </c>
      <c r="AC20" s="519">
        <f>IF(((D19+I19)*$B$2)&lt;=0,0,((D19+I19)*T20*$B$2))*Y20</f>
        <v>1.557954747270922E-2</v>
      </c>
      <c r="AD20" s="985">
        <v>15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R-SH_Apt_SMF_X0</v>
      </c>
      <c r="AI20" s="361" t="str">
        <f>N20</f>
        <v>Residential Space Heating Apartment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RSD_Balance!H3</f>
        <v>0.74399999999999999</v>
      </c>
      <c r="Z21" s="511">
        <v>5</v>
      </c>
      <c r="AA21" s="511"/>
      <c r="AB21" s="512">
        <f>AC21*$U$20</f>
        <v>3.4760272544058689E-2</v>
      </c>
      <c r="AC21" s="512">
        <f>IF(((D19+I19)*$B$2)&lt;=0,0,((D19+I19)*T20*$B$2))*Y21</f>
        <v>5.9748367627297211E-2</v>
      </c>
      <c r="AD21" s="511">
        <v>15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RSD_Balance!H4</f>
        <v>6.2E-2</v>
      </c>
      <c r="Z22" s="517">
        <v>5</v>
      </c>
      <c r="AA22" s="517"/>
      <c r="AB22" s="518">
        <f>AC22*$U$20</f>
        <v>2.8966893786715568E-3</v>
      </c>
      <c r="AC22" s="519">
        <f>IF(((D19+I19)*$B$2)&lt;=0,0,((D19+I19)*T20*$B$2))*Y22</f>
        <v>4.9790306356081006E-3</v>
      </c>
      <c r="AD22" s="985">
        <v>15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4"/>
        <v>R-SH_Apt_HET_X0</v>
      </c>
      <c r="AI22" s="361" t="str">
        <f t="shared" si="4"/>
        <v>Residential Space Heating Apartment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LEFT(SETUP!B3,1)&amp;"-"&amp;RIGHT(COMM!$O$9,6)&amp;"_"&amp;RIGHT(O23,LEN(O23)-3)&amp;"_"&amp;SETUP!B64</f>
        <v>R-SH_Apt_WOO_X0</v>
      </c>
      <c r="N23" s="361" t="str">
        <f>COMM!P9&amp;" "&amp;COMM!F16&amp;" "&amp;SETUP!C64</f>
        <v>Residential Space Heating Apartment Biomass to Residential Existing 00</v>
      </c>
      <c r="O23" s="361" t="str">
        <f>COMM!E16</f>
        <v>RSDWOO</v>
      </c>
      <c r="P23" s="361"/>
      <c r="Q23" s="361" t="str">
        <f>COMM!$O$9</f>
        <v>RSDSH_Apt</v>
      </c>
      <c r="R23" s="507">
        <f>(E20+E21+E22+E23)/SUM($E$7:$E$25)</f>
        <v>1.3872815217068756E-3</v>
      </c>
      <c r="S23" s="508">
        <f>R23*DwellingStocks!$I$38/1000</f>
        <v>0.28688827187008514</v>
      </c>
      <c r="T23" s="509">
        <f>(S23*1000)/(E20+E21+E22+E23)*DwellingStocks!$T$37+0.2475</f>
        <v>1.3871707013624293</v>
      </c>
      <c r="U23" s="992">
        <f>(G21+G22+G23)/300</f>
        <v>0.6880451127819549</v>
      </c>
      <c r="V23" s="992">
        <f>AB23/S23/X23</f>
        <v>3.7307426022765294E-2</v>
      </c>
      <c r="W23" s="511">
        <v>20</v>
      </c>
      <c r="X23" s="509">
        <f t="shared" ref="X23:X24" si="5">31.536*(AD23/1000)</f>
        <v>0.47304000000000002</v>
      </c>
      <c r="Y23" s="511"/>
      <c r="Z23" s="511"/>
      <c r="AA23" s="511"/>
      <c r="AB23" s="512">
        <f>AC23*U23</f>
        <v>5.0629769118662842E-3</v>
      </c>
      <c r="AC23" s="512">
        <f>IF(((D20+I20+D21+I21+D22+I22+D23+I23)*$B$2)&lt;=0,0,((D20+I20+D21+I21+D22+I22+D23+I23)*T23*$B$2))</f>
        <v>7.3584955663666901E-3</v>
      </c>
      <c r="AD23" s="511">
        <v>15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514">
        <f>E24/SUM($E$7:$E$25)</f>
        <v>6.5039021929434102E-2</v>
      </c>
      <c r="S24" s="515">
        <f>R24*DwellingStocks!$I$38/1000</f>
        <v>13.449997216497518</v>
      </c>
      <c r="T24" s="516">
        <f>(S24*1000)/E24*DwellingStocks!$T$37</f>
        <v>1.139670701362429</v>
      </c>
      <c r="U24" s="994">
        <f>G24/100</f>
        <v>0.39838442187649958</v>
      </c>
      <c r="V24" s="994">
        <f>AB24/S24/X24</f>
        <v>2.3488908827814067E-3</v>
      </c>
      <c r="W24" s="517">
        <v>20</v>
      </c>
      <c r="X24" s="990">
        <f t="shared" si="5"/>
        <v>0.47304000000000002</v>
      </c>
      <c r="Y24" s="517"/>
      <c r="Z24" s="517"/>
      <c r="AA24" s="517"/>
      <c r="AB24" s="518">
        <f>AC24*U24</f>
        <v>1.4944552073114381E-2</v>
      </c>
      <c r="AC24" s="519">
        <f>IF(((D24+I24)*$B$2)&lt;=0,0,((D24+I24)*T24*$B$2))</f>
        <v>3.751289270479366E-2</v>
      </c>
      <c r="AD24" s="985">
        <v>15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545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206.79888499999996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2.8687426514841761</v>
      </c>
      <c r="AC27" s="499">
        <f>SUM(AC6:AC25)</f>
        <v>2.8780403003473909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8" t="s">
        <v>798</v>
      </c>
      <c r="C28" s="1139"/>
      <c r="D28" s="1139"/>
      <c r="E28" s="1139"/>
      <c r="F28" s="1139"/>
      <c r="G28" s="1140"/>
      <c r="H28" s="1138" t="s">
        <v>799</v>
      </c>
      <c r="I28" s="1139"/>
      <c r="J28" s="114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988"/>
      <c r="AF28" s="506"/>
      <c r="AG28" s="988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545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8" t="s">
        <v>870</v>
      </c>
      <c r="Z30" s="48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 t="s">
        <v>436</v>
      </c>
      <c r="W31" s="45"/>
      <c r="X31" s="45"/>
      <c r="Y31" s="268" t="s">
        <v>436</v>
      </c>
      <c r="Z31" s="45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/>
      <c r="Q33" s="361" t="str">
        <f>COMM!$O$15</f>
        <v>RSDWH_Apt</v>
      </c>
      <c r="R33" s="507">
        <f>(E31+E38+E40)/SUM($E$31:$E$49)-($R$51/7)</f>
        <v>3.5291010812410961E-4</v>
      </c>
      <c r="S33" s="508">
        <f>R33*DwellingStocks!$I$38/1000</f>
        <v>7.2981416865295301E-2</v>
      </c>
      <c r="T33" s="601">
        <f>IFERROR((S33*1000)/(E31+E38+E40),0)+1.1037</f>
        <v>1.4090615768422396</v>
      </c>
      <c r="U33" s="992">
        <f t="shared" ref="U33:U38" si="6">U7</f>
        <v>0.59018803418803423</v>
      </c>
      <c r="V33" s="992">
        <f>IFERROR(AB33/S33/X33,0)</f>
        <v>0.45255796882634308</v>
      </c>
      <c r="W33" s="511">
        <v>20</v>
      </c>
      <c r="X33" s="509">
        <f t="shared" ref="X33:X40" si="7">31.536*(AD33/1000)</f>
        <v>9.4608000000000012E-2</v>
      </c>
      <c r="Y33" s="511"/>
      <c r="Z33" s="511"/>
      <c r="AA33" s="511"/>
      <c r="AB33" s="512">
        <f t="shared" ref="AB33:AB40" si="8">AC33*U33</f>
        <v>3.1247434668323112E-3</v>
      </c>
      <c r="AC33" s="512">
        <f>IF(((D31+I31+D38+I38+D40+I40)*$B$2)&lt;=0,0,((D31+I31+D38+I38+D40+I40)*T33*$B$2))</f>
        <v>5.2944880035245955E-3</v>
      </c>
      <c r="AD33" s="511">
        <v>3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9">M33</f>
        <v>R-WH_Apt_COA_X0</v>
      </c>
      <c r="AI33" s="361" t="str">
        <f t="shared" si="9"/>
        <v>Residential Water Heating Apartment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514">
        <f>E32/SUM($E$31:$E$49)</f>
        <v>2.9815590572310261E-5</v>
      </c>
      <c r="S34" s="515">
        <f>R34*DwellingStocks!$I$38/1000</f>
        <v>6.1658308859702726E-3</v>
      </c>
      <c r="T34" s="516">
        <f>IFERROR((S34*1000)/E32,0)</f>
        <v>1.5414577214925682</v>
      </c>
      <c r="U34" s="993">
        <f t="shared" si="6"/>
        <v>0.9</v>
      </c>
      <c r="V34" s="994">
        <f t="shared" ref="V34:V40" si="10">AB34/S34/X34</f>
        <v>7.5051369863013695E-2</v>
      </c>
      <c r="W34" s="517">
        <v>20</v>
      </c>
      <c r="X34" s="990">
        <f t="shared" si="7"/>
        <v>9.4608000000000012E-2</v>
      </c>
      <c r="Y34" s="517"/>
      <c r="Z34" s="517"/>
      <c r="AA34" s="517"/>
      <c r="AB34" s="518">
        <f t="shared" si="8"/>
        <v>4.3780235572596489E-5</v>
      </c>
      <c r="AC34" s="519">
        <f>IF(((D32+I32)*$B$2)&lt;=0,0,((D32+I32)*T34*$B$2))</f>
        <v>4.8644706191773872E-5</v>
      </c>
      <c r="AD34" s="985">
        <v>3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/>
      <c r="Q35" s="361" t="str">
        <f>COMM!$O$15</f>
        <v>RSDWH_Apt</v>
      </c>
      <c r="R35" s="507">
        <f>E33/SUM($E$31:$E$49)</f>
        <v>2.2361692929232695E-5</v>
      </c>
      <c r="S35" s="508">
        <f>R35*DwellingStocks!$I$38/1000</f>
        <v>4.6243731644777042E-3</v>
      </c>
      <c r="T35" s="509">
        <f>IFERROR((S35*1000)/E33,0)</f>
        <v>1.5414577214925682</v>
      </c>
      <c r="U35" s="995">
        <f t="shared" si="6"/>
        <v>0.9</v>
      </c>
      <c r="V35" s="992">
        <f t="shared" si="10"/>
        <v>9.042237442922374E-2</v>
      </c>
      <c r="W35" s="511">
        <v>20</v>
      </c>
      <c r="X35" s="509">
        <f t="shared" si="7"/>
        <v>9.4608000000000012E-2</v>
      </c>
      <c r="Y35" s="511"/>
      <c r="Z35" s="511"/>
      <c r="AA35" s="511"/>
      <c r="AB35" s="512">
        <f t="shared" si="8"/>
        <v>3.9560032622694131E-5</v>
      </c>
      <c r="AC35" s="512">
        <f>IF(((D33+I33)*$B$2)&lt;=0,0,((D33+I33)*T35*$B$2))</f>
        <v>4.395559180299348E-5</v>
      </c>
      <c r="AD35" s="511">
        <v>3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9"/>
        <v>R-WH_Apt_ETH_X0</v>
      </c>
      <c r="AI35" s="361" t="str">
        <f t="shared" si="9"/>
        <v>Residential Water Heating Apartment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514">
        <f>(E34+E35)/SUM($E$31:$E$49)-($R$51/7)</f>
        <v>1.2920181534352884E-2</v>
      </c>
      <c r="S36" s="515">
        <f>(R36)*DwellingStocks!$I$38/1000</f>
        <v>2.6718791353017655</v>
      </c>
      <c r="T36" s="516">
        <f>IFERROR((S36*1000)/(E34+E35),0)+0.5842</f>
        <v>1.9721891611957223</v>
      </c>
      <c r="U36" s="994">
        <f t="shared" si="6"/>
        <v>0.80677902621722841</v>
      </c>
      <c r="V36" s="994">
        <f t="shared" si="10"/>
        <v>0.13251764473730226</v>
      </c>
      <c r="W36" s="517">
        <v>20</v>
      </c>
      <c r="X36" s="990">
        <f t="shared" si="7"/>
        <v>9.4608000000000012E-2</v>
      </c>
      <c r="Y36" s="517"/>
      <c r="Z36" s="517"/>
      <c r="AA36" s="517"/>
      <c r="AB36" s="518">
        <f t="shared" si="8"/>
        <v>3.3497961470155421E-2</v>
      </c>
      <c r="AC36" s="519">
        <f>IF(((D34+I34+D35+I35)*$B$2)&lt;=0,0,((D34+I34+D35+I35)*T36*$B$2))</f>
        <v>4.1520615164251887E-2</v>
      </c>
      <c r="AD36" s="985">
        <v>3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/>
      <c r="Q37" s="361" t="str">
        <f>COMM!$O$15</f>
        <v>RSDWH_Apt</v>
      </c>
      <c r="R37" s="507">
        <f>(ArchetypeDemand!W24*SUM(E36+E49))/SUM($E$31:$E$49)-($R$51/7)</f>
        <v>0.33425398197860517</v>
      </c>
      <c r="S37" s="508">
        <f>R37*DwellingStocks!$I$38/1000</f>
        <v>69.123350779985628</v>
      </c>
      <c r="T37" s="509">
        <f>IFERROR((S37*1000)/E49,0)-0.482</f>
        <v>1.3480156406858421</v>
      </c>
      <c r="U37" s="992">
        <f t="shared" si="6"/>
        <v>1</v>
      </c>
      <c r="V37" s="992">
        <f t="shared" si="10"/>
        <v>6.2549233288808403E-2</v>
      </c>
      <c r="W37" s="511">
        <v>20</v>
      </c>
      <c r="X37" s="509">
        <f t="shared" si="7"/>
        <v>9.4608000000000012E-2</v>
      </c>
      <c r="Y37" s="511"/>
      <c r="Z37" s="511"/>
      <c r="AA37" s="511"/>
      <c r="AB37" s="512">
        <f t="shared" si="8"/>
        <v>0.40904834025923104</v>
      </c>
      <c r="AC37" s="512">
        <f>IF(((D49+I49)*$B$2)&lt;=0,0,((D49+I49)*T37*$B$2))</f>
        <v>0.40904834025923104</v>
      </c>
      <c r="AD37" s="511">
        <v>3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9"/>
        <v>R-WH_Apt_ELC_X0</v>
      </c>
      <c r="AI37" s="361" t="str">
        <f t="shared" si="9"/>
        <v>Residential Water Heating Apartment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514">
        <f>(ArchetypeDemand!X24*SUM(E36+E49))/SUM($E$31:$E$49)-($R$51/7)</f>
        <v>0.14243538003164713</v>
      </c>
      <c r="S38" s="515">
        <f>R38*DwellingStocks!$I$38/1000</f>
        <v>29.45547777509589</v>
      </c>
      <c r="T38" s="516">
        <f>IFERROR((S38*1000)/E36,0)+0.392</f>
        <v>1.5008912312274929</v>
      </c>
      <c r="U38" s="994">
        <f t="shared" si="6"/>
        <v>3.0701960784313722</v>
      </c>
      <c r="V38" s="994">
        <f t="shared" si="10"/>
        <v>1.5052975614548449</v>
      </c>
      <c r="W38" s="517">
        <v>20</v>
      </c>
      <c r="X38" s="990">
        <f t="shared" si="7"/>
        <v>3.1536000000000002E-2</v>
      </c>
      <c r="Y38" s="517"/>
      <c r="Z38" s="517"/>
      <c r="AA38" s="517"/>
      <c r="AB38" s="518">
        <f t="shared" si="8"/>
        <v>1.3982828676088739</v>
      </c>
      <c r="AC38" s="519">
        <f>IF(((D49+I49)*$B$2)&lt;=0,0,((D49+I49)*T38*$B$2))</f>
        <v>0.45543764368407574</v>
      </c>
      <c r="AD38" s="985">
        <v>1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42"/>
      <c r="M39" s="42"/>
      <c r="N39" s="513"/>
      <c r="O39" s="42"/>
      <c r="P39" s="42" t="s">
        <v>1013</v>
      </c>
      <c r="Q39" s="42"/>
      <c r="R39" s="514"/>
      <c r="S39" s="515"/>
      <c r="T39" s="516"/>
      <c r="U39" s="994"/>
      <c r="V39" s="994"/>
      <c r="W39" s="517"/>
      <c r="X39" s="990">
        <f t="shared" si="7"/>
        <v>9.4608000000000012E-2</v>
      </c>
      <c r="Y39" s="517"/>
      <c r="Z39" s="517"/>
      <c r="AA39" s="517">
        <f>AC39/AB38</f>
        <v>0.22073647309325201</v>
      </c>
      <c r="AB39" s="518"/>
      <c r="AC39" s="519">
        <f>RSD_Balance!I22</f>
        <v>0.30865202858270147</v>
      </c>
      <c r="AD39" s="985">
        <v>3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R-WH_Apt_KER_X0</v>
      </c>
      <c r="AI39" s="361" t="str">
        <f>N40</f>
        <v>Residential Water Heating Apartment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LEFT(SETUP!B3,1)&amp;"-"&amp;RIGHT(COMM!$O$15,6)&amp;"_"&amp;RIGHT(O40,LEN(O40)-3)&amp;"_"&amp;SETUP!$B$64</f>
        <v>R-WH_Apt_KER_X0</v>
      </c>
      <c r="N40" s="361" t="str">
        <f>COMM!$P$15&amp;" "&amp;COMM!F10&amp;" "&amp;SETUP!$C$64</f>
        <v>Residential Water Heating Apartment Kerosene to Residential Existing 00</v>
      </c>
      <c r="O40" s="361" t="str">
        <f>COMM!$E$10</f>
        <v>RSDKER</v>
      </c>
      <c r="P40" s="361"/>
      <c r="Q40" s="361" t="str">
        <f>COMM!$O$15</f>
        <v>RSDWH_Apt</v>
      </c>
      <c r="R40" s="507">
        <f>E37/SUM($E$31:$E$49)-($R$51/7)</f>
        <v>2.6940963000981786E-2</v>
      </c>
      <c r="S40" s="508">
        <f>R40*DwellingStocks!$I$38/1000</f>
        <v>5.5713611094292865</v>
      </c>
      <c r="T40" s="601">
        <f>IFERROR((S40*1000)/E37,0)-0.1727</f>
        <v>1.2911363398395392</v>
      </c>
      <c r="U40" s="992">
        <f>U14</f>
        <v>0.81016216216216219</v>
      </c>
      <c r="V40" s="992">
        <f t="shared" si="10"/>
        <v>0.11217003351062309</v>
      </c>
      <c r="W40" s="511">
        <v>20</v>
      </c>
      <c r="X40" s="509">
        <f t="shared" si="7"/>
        <v>9.4608000000000012E-2</v>
      </c>
      <c r="Y40" s="511"/>
      <c r="Z40" s="511"/>
      <c r="AA40" s="511"/>
      <c r="AB40" s="512">
        <f t="shared" si="8"/>
        <v>5.9124301035885181E-2</v>
      </c>
      <c r="AC40" s="512">
        <f>IF(((D37+I37)*$B$2)&lt;=0,0,((D37+I37)*T40*$B$2))</f>
        <v>7.2978353960760328E-2</v>
      </c>
      <c r="AD40" s="511">
        <v>3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683" t="s">
        <v>259</v>
      </c>
      <c r="M41" s="68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R-WH_Apt_GAS_X0</v>
      </c>
      <c r="AI41" s="361" t="str">
        <f>N42</f>
        <v>Residential Water Heating Apartment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LEFT(SETUP!B3,1)&amp;"-"&amp;RIGHT(COMM!$O$15,6)&amp;"_"&amp;RIGHT(O42,LEN(O42)-3)&amp;"_"&amp;SETUP!$B$64</f>
        <v>R-WH_Apt_GAS_X0</v>
      </c>
      <c r="N42" s="361" t="str">
        <f>COMM!$P$15&amp;" "&amp;COMM!F14&amp;" "&amp;SETUP!$C$64</f>
        <v>Residential Water Heating Apartment Natural Gas to Residential Existing 00</v>
      </c>
      <c r="O42" s="361" t="str">
        <f>COMM!$E$14</f>
        <v>RSDGAS</v>
      </c>
      <c r="P42" s="361"/>
      <c r="Q42" s="361" t="str">
        <f>COMM!$O$15</f>
        <v>RSDWH_Apt</v>
      </c>
      <c r="R42" s="507">
        <f>E39/SUM($E$31:$E$49)-($R$51/7)</f>
        <v>0.40480139622151279</v>
      </c>
      <c r="S42" s="508">
        <f>R42*DwellingStocks!$I$38/1000</f>
        <v>83.71247738505204</v>
      </c>
      <c r="T42" s="601">
        <f>IFERROR((S42*1000)/E39,0)-0.441</f>
        <v>1.0950369435228544</v>
      </c>
      <c r="U42" s="992">
        <f>U16</f>
        <v>0.81026881720430111</v>
      </c>
      <c r="V42" s="992">
        <f>AB42/S42/X42</f>
        <v>7.5045615347050301E-2</v>
      </c>
      <c r="W42" s="511">
        <v>20</v>
      </c>
      <c r="X42" s="509">
        <f t="shared" ref="X42" si="11">31.536*(AD42/1000)</f>
        <v>9.4608000000000012E-2</v>
      </c>
      <c r="Y42" s="511"/>
      <c r="Z42" s="511"/>
      <c r="AA42" s="511"/>
      <c r="AB42" s="512">
        <f>AC42*U42</f>
        <v>0.59435152215477582</v>
      </c>
      <c r="AC42" s="512">
        <f>IF(((D39+I39)*$B$2)&lt;=0,0,((D39+I39)*T42*$B$2))</f>
        <v>0.73352387446611567</v>
      </c>
      <c r="AD42" s="511">
        <v>3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683" t="s">
        <v>259</v>
      </c>
      <c r="M43" s="68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R-WH_Apt_PEA_X0</v>
      </c>
      <c r="AI43" s="361" t="str">
        <f>N44</f>
        <v>Residential Water Heating Apartment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LEFT(SETUP!B3,1)&amp;"-"&amp;RIGHT(COMM!$O$15,6)&amp;"_"&amp;RIGHT(O44,LEN(O44)-3)&amp;"_"&amp;SETUP!$B$64</f>
        <v>R-WH_Apt_PEA_X0</v>
      </c>
      <c r="N44" s="361" t="str">
        <f>COMM!$P$15&amp;" "&amp;COMM!F7&amp;" "&amp;SETUP!$C$64</f>
        <v>Residential Water Heating Apartment Peat to Residential Existing 00</v>
      </c>
      <c r="O44" s="361" t="str">
        <f>COMM!$E$7</f>
        <v>RSDPEA</v>
      </c>
      <c r="P44" s="361"/>
      <c r="Q44" s="361" t="str">
        <f>COMM!$O$15</f>
        <v>RSDWH_Apt</v>
      </c>
      <c r="R44" s="507">
        <f>(E41+E42)/SUM($E$31:$E$49)</f>
        <v>9.6900669360008349E-5</v>
      </c>
      <c r="S44" s="508">
        <f>R44*DwellingStocks!$I$38/1000</f>
        <v>2.0038950379403387E-2</v>
      </c>
      <c r="T44" s="509">
        <f>(S44*1000)/(E42+E41)</f>
        <v>1.5414577214925684</v>
      </c>
      <c r="U44" s="992">
        <f>U18</f>
        <v>0.52500000000000002</v>
      </c>
      <c r="V44" s="992">
        <f>AB44/S44/X44</f>
        <v>9.0627195293291177E-2</v>
      </c>
      <c r="W44" s="511">
        <v>20</v>
      </c>
      <c r="X44" s="509">
        <f t="shared" ref="X44" si="12">31.536*(AD44/1000)</f>
        <v>9.4608000000000012E-2</v>
      </c>
      <c r="Y44" s="511"/>
      <c r="Z44" s="511"/>
      <c r="AA44" s="511"/>
      <c r="AB44" s="512">
        <f>AC44*U44</f>
        <v>1.7181511664629578E-4</v>
      </c>
      <c r="AC44" s="512">
        <f>IF(((D41+I41+D42+I42)*$B$2)&lt;=0,0,((D41+I41+D42+I42)*T44*$B$2))</f>
        <v>3.2726688885008717E-4</v>
      </c>
      <c r="AD44" s="511">
        <v>3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683" t="s">
        <v>259</v>
      </c>
      <c r="M45" s="68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R-WH_Apt_SMF_X0</v>
      </c>
      <c r="AI45" s="361" t="str">
        <f>N46</f>
        <v>Residential Water Heating Apartment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514">
        <f>E43/SUM($E$31:$E$49)</f>
        <v>2.9070200808002503E-3</v>
      </c>
      <c r="S46" s="515">
        <f>R46*DwellingStocks!$I$38/1000</f>
        <v>0.6011685113821017</v>
      </c>
      <c r="T46" s="516">
        <f>(S46*1000)/E43-0.1377</f>
        <v>1.4037577214925685</v>
      </c>
      <c r="U46" s="993">
        <f>U20</f>
        <v>0.58177777777777773</v>
      </c>
      <c r="V46" s="994">
        <f>SUM(AB46:AB48)/S46/X46</f>
        <v>9.0196313138344253E-2</v>
      </c>
      <c r="W46" s="517">
        <v>20</v>
      </c>
      <c r="X46" s="990">
        <f t="shared" ref="X46" si="13">31.536*(AD46/1000)</f>
        <v>9.4608000000000012E-2</v>
      </c>
      <c r="Y46" s="691">
        <f>RSD_Balance!H2</f>
        <v>0.19400000000000001</v>
      </c>
      <c r="Z46" s="517">
        <v>5</v>
      </c>
      <c r="AA46" s="517"/>
      <c r="AB46" s="518">
        <f>AC46*$U$46</f>
        <v>9.9520970360352586E-4</v>
      </c>
      <c r="AC46" s="519">
        <f>IF(((D43+I43)*$B$2)&lt;=0,0,((D43+I43)*T46*$B$2))*Y46</f>
        <v>1.7106354721985739E-3</v>
      </c>
      <c r="AD46" s="985">
        <v>3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RSD_Balance!H3</f>
        <v>0.74399999999999999</v>
      </c>
      <c r="Z47" s="511">
        <v>5</v>
      </c>
      <c r="AA47" s="511"/>
      <c r="AB47" s="512">
        <f t="shared" ref="AB47:AB48" si="15">AC47*$U$46</f>
        <v>3.8166805127887796E-3</v>
      </c>
      <c r="AC47" s="512">
        <f>IF(((D43+I43)*$B$2)&lt;=0,0,((D43+I43)*T46*$B$2))*Y47</f>
        <v>6.560375212967727E-3</v>
      </c>
      <c r="AD47" s="511">
        <v>3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 t="shared" si="14"/>
        <v>R-WH_Apt_HET_X0</v>
      </c>
      <c r="AI47" s="361" t="str">
        <f t="shared" si="14"/>
        <v>Residential Water Heating Apartment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RSD_Balance!H4</f>
        <v>6.2E-2</v>
      </c>
      <c r="Z48" s="517">
        <v>5</v>
      </c>
      <c r="AA48" s="517"/>
      <c r="AB48" s="518">
        <f t="shared" si="15"/>
        <v>3.1805670939906498E-4</v>
      </c>
      <c r="AC48" s="519">
        <f>IF(((D43+I43)*$B$2)&lt;=0,0,((D43+I43)*T46*$B$2))*Y48</f>
        <v>5.4669793441397725E-4</v>
      </c>
      <c r="AD48" s="985">
        <v>3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LEFT(SETUP!B3,1)&amp;"-"&amp;RIGHT(COMM!$O$15,6)&amp;"_"&amp;RIGHT(O49,LEN(O49)-3)&amp;"_"&amp;SETUP!B64</f>
        <v>R-WH_Apt_WOO_X0</v>
      </c>
      <c r="N49" s="361" t="str">
        <f>COMM!P15&amp;" "&amp;COMM!F16&amp;" "&amp;SETUP!C64</f>
        <v>Residential Water Heating Apartment Biomass to Residential Existing 00</v>
      </c>
      <c r="O49" s="361" t="str">
        <f>COMM!E16</f>
        <v>RSDWOO</v>
      </c>
      <c r="P49" s="361"/>
      <c r="Q49" s="361" t="str">
        <f>COMM!$O$15</f>
        <v>RSDWH_Apt</v>
      </c>
      <c r="R49" s="507">
        <f>(E47+E44+E45+E46)/SUM($E$31:$E$49)</f>
        <v>1.319339882824729E-3</v>
      </c>
      <c r="S49" s="508">
        <f>R49*DwellingStocks!$I$38/1000</f>
        <v>0.27283801670418462</v>
      </c>
      <c r="T49" s="509">
        <f>(S49*1000)/(E47+E44+E45+E46)+0.2475</f>
        <v>1.7889577214925685</v>
      </c>
      <c r="U49" s="992">
        <f>U23</f>
        <v>0.6880451127819549</v>
      </c>
      <c r="V49" s="992">
        <f>AB49/S49/X49</f>
        <v>0.10316120676872415</v>
      </c>
      <c r="W49" s="511">
        <v>20</v>
      </c>
      <c r="X49" s="509">
        <f t="shared" ref="X49:X51" si="16">31.536*(AD49/1000)</f>
        <v>9.4608000000000012E-2</v>
      </c>
      <c r="Y49" s="511"/>
      <c r="Z49" s="511"/>
      <c r="AA49" s="511"/>
      <c r="AB49" s="512">
        <f>AC49*U49</f>
        <v>2.6628650610511649E-3</v>
      </c>
      <c r="AC49" s="512">
        <f>IF(((D44+I44+D45+I45+D46+I46+D47+I47)*$B$2)&lt;=0,0,((D44+I44+D45+I45+D46+I46+D47+I47)*T49*$B$2))</f>
        <v>3.8701896308578837E-3</v>
      </c>
      <c r="AD49" s="511">
        <v>3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615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51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514">
        <f>E48/SUM($E$31:$E$49)-($R$51/7)</f>
        <v>6.3919749208289578E-2</v>
      </c>
      <c r="S50" s="515">
        <f>R50*DwellingStocks!$I$38/1000</f>
        <v>13.218532865753916</v>
      </c>
      <c r="T50" s="516">
        <f>(S50*1000)/E48</f>
        <v>1.507760107876573</v>
      </c>
      <c r="U50" s="994">
        <f>U24</f>
        <v>0.39838442187649958</v>
      </c>
      <c r="V50" s="994">
        <f>AB50/S50/X50</f>
        <v>3.2373195740855918E-3</v>
      </c>
      <c r="W50" s="517">
        <v>20</v>
      </c>
      <c r="X50" s="990">
        <f t="shared" si="16"/>
        <v>9.4608000000000012E-2</v>
      </c>
      <c r="Y50" s="517"/>
      <c r="Z50" s="517"/>
      <c r="AA50" s="517"/>
      <c r="AB50" s="518">
        <f>AC50*U50</f>
        <v>4.048523737611589E-3</v>
      </c>
      <c r="AC50" s="519">
        <f>IF(((D48+I48)*$B$2)&lt;=0,0,((D48+I48)*T50*$B$2))</f>
        <v>1.0162354538216969E-2</v>
      </c>
      <c r="AD50" s="985">
        <v>3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802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LEFT(SETUP!B3,1)&amp;"-"&amp;RIGHT(COMM!$O$15,6)&amp;"_"&amp;RIGHT(O51,LEN(O51)-3)&amp;"_"&amp;SETUP!B64</f>
        <v>R-WH_Apt_SOL_X0</v>
      </c>
      <c r="N51" s="361" t="str">
        <f>COMM!P15&amp;" "&amp;COMM!F15&amp;" "&amp;SETUP!C64</f>
        <v>Residential Water Heating Apartment Solar Thermal to Residential Existing 00</v>
      </c>
      <c r="O51" s="361" t="str">
        <f>COMM!E15</f>
        <v>RSDSOL</v>
      </c>
      <c r="P51" s="361"/>
      <c r="Q51" s="361" t="str">
        <f>COMM!$O$15</f>
        <v>RSDWH_Apt</v>
      </c>
      <c r="R51" s="616">
        <v>0.01</v>
      </c>
      <c r="S51" s="508">
        <f>R51*DwellingStocks!$I$38/1000</f>
        <v>2.0679888499999999</v>
      </c>
      <c r="T51" s="509">
        <f>MAX(T33:T50)</f>
        <v>1.9721891611957223</v>
      </c>
      <c r="U51" s="992">
        <v>1</v>
      </c>
      <c r="V51" s="992">
        <f>AB51/S51/X51</f>
        <v>0.14315911375389945</v>
      </c>
      <c r="W51" s="511">
        <v>20</v>
      </c>
      <c r="X51" s="509">
        <f t="shared" si="16"/>
        <v>9.4608000000000012E-2</v>
      </c>
      <c r="Y51" s="511"/>
      <c r="Z51" s="511"/>
      <c r="AA51" s="511"/>
      <c r="AB51" s="512">
        <f>AC51*U51</f>
        <v>2.8008835678000416E-2</v>
      </c>
      <c r="AC51" s="512">
        <f>RSD_Balance!I18</f>
        <v>2.8008835678000416E-2</v>
      </c>
      <c r="AD51" s="511">
        <v>3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27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0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206.79888499999998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2.5375350627830495</v>
      </c>
      <c r="AC54" s="499">
        <f>SUM(AC31:AC52)</f>
        <v>2.0777342997741606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70"/>
      <c r="M56" s="70" t="s">
        <v>802</v>
      </c>
      <c r="N56" s="70"/>
      <c r="O56" s="74"/>
      <c r="P56" s="74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8" t="s">
        <v>870</v>
      </c>
      <c r="Z57" s="48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 t="s">
        <v>436</v>
      </c>
      <c r="W58" s="45"/>
      <c r="X58" s="45"/>
      <c r="Y58" s="268" t="s">
        <v>436</v>
      </c>
      <c r="Z58" s="45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R-LT_Apt_X0</v>
      </c>
      <c r="AI58" s="361" t="str">
        <f>N59</f>
        <v>Residential Lighting Apartment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LEFT(SETUP!B3,1)&amp;"-"&amp;RIGHT(COMM!$O$18,6)&amp;"_"&amp;SETUP!B64</f>
        <v>R-LT_Apt_X0</v>
      </c>
      <c r="N59" s="361" t="str">
        <f>COMM!$P$18&amp;" "&amp;SETUP!$C$64</f>
        <v>Residential Lighting Apartment Existing 00</v>
      </c>
      <c r="O59" s="361" t="str">
        <f>COMM!E24</f>
        <v>RSDELC</v>
      </c>
      <c r="P59" s="361"/>
      <c r="Q59" s="361" t="str">
        <f>COMM!$O$18</f>
        <v>RSDLT_Apt</v>
      </c>
      <c r="R59" s="361">
        <v>1</v>
      </c>
      <c r="S59" s="509">
        <f>DwellingStocks!I38/1000</f>
        <v>206.79888499999998</v>
      </c>
      <c r="T59" s="361">
        <f>(S59*1000)/SUM(G54:G62)-0.188</f>
        <v>1.346150500382056</v>
      </c>
      <c r="U59" s="992">
        <v>0.4</v>
      </c>
      <c r="V59" s="992">
        <f t="shared" ref="V59" si="17">AB59/S59/X59</f>
        <v>0.20963817697789014</v>
      </c>
      <c r="W59" s="511">
        <v>10</v>
      </c>
      <c r="X59" s="510">
        <f>31.536*(AD59/1000)</f>
        <v>3.0747599999999997E-3</v>
      </c>
      <c r="Y59" s="511"/>
      <c r="Z59" s="511"/>
      <c r="AA59" s="511"/>
      <c r="AB59" s="512">
        <f>AC59*U59</f>
        <v>0.13329988964541498</v>
      </c>
      <c r="AC59" s="512">
        <f>((D54+D55+D56+D57+D58+D59+D60+D61+D62)*T59*$B$2)</f>
        <v>0.33324972411353743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R-PF_Apt_X0</v>
      </c>
      <c r="AI59" s="513" t="str">
        <f>N60</f>
        <v>Residential Pumps &amp; Fans Apartment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LEFT(SETUP!B3,1)&amp;"-"&amp;RIGHT(COMM!$O$21,6)&amp;"_"&amp;SETUP!$B$64</f>
        <v>R-PF_Apt_X0</v>
      </c>
      <c r="N60" s="513" t="str">
        <f>COMM!$P$21&amp;" "&amp;SETUP!$C$64</f>
        <v>Residential Pumps &amp; Fans Apartment Existing 00</v>
      </c>
      <c r="O60" s="513" t="str">
        <f>COMM!E24</f>
        <v>RSDELC</v>
      </c>
      <c r="P60" s="513"/>
      <c r="Q60" s="513" t="str">
        <f>COMM!$O$21</f>
        <v>RSDPF_Apt</v>
      </c>
      <c r="R60" s="513">
        <v>1</v>
      </c>
      <c r="S60" s="998">
        <f>DwellingStocks!I38/1000</f>
        <v>206.79888499999998</v>
      </c>
      <c r="T60" s="513">
        <f>(S60*1000)/SUM(G54:G62)-0.188</f>
        <v>1.346150500382056</v>
      </c>
      <c r="U60" s="999">
        <v>0.6</v>
      </c>
      <c r="V60" s="999">
        <f>AB60/S60/X60</f>
        <v>0.12635353241295524</v>
      </c>
      <c r="W60" s="1000">
        <v>15</v>
      </c>
      <c r="X60" s="1001">
        <f t="shared" ref="X60" si="18">31.536*(AD60/1000)</f>
        <v>1.5768000000000002E-3</v>
      </c>
      <c r="Y60" s="1000"/>
      <c r="Z60" s="1000"/>
      <c r="AA60" s="1000"/>
      <c r="AB60" s="1002">
        <f>AC60*U60</f>
        <v>4.120142073494041E-2</v>
      </c>
      <c r="AC60" s="519">
        <f>(F54+F55+F56+F57+F58+F59+F60+F61+F62)*T60*$B$2</f>
        <v>6.8669034558234018E-2</v>
      </c>
      <c r="AD60" s="984">
        <v>0.05</v>
      </c>
      <c r="AE60" s="324"/>
    </row>
    <row r="61" spans="1:43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70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P17" workbookViewId="0">
      <selection activeCell="P39" sqref="P3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803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937</v>
      </c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547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547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8" t="s">
        <v>798</v>
      </c>
      <c r="C4" s="1139"/>
      <c r="D4" s="1139"/>
      <c r="E4" s="1139"/>
      <c r="F4" s="1139"/>
      <c r="G4" s="1140"/>
      <c r="H4" s="1138" t="s">
        <v>799</v>
      </c>
      <c r="I4" s="1139"/>
      <c r="J4" s="1140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/>
      <c r="Q7" s="361" t="str">
        <f>COMM!$O$10</f>
        <v>RSDSH_Att</v>
      </c>
      <c r="R7" s="507">
        <f>(E7+E14+E16)/SUM($E$7:$E$25)</f>
        <v>1.6565651697171984E-2</v>
      </c>
      <c r="S7" s="508">
        <f>R7*DwellingStocks!$J$38/1000</f>
        <v>12.695115687614317</v>
      </c>
      <c r="T7" s="601">
        <f>(S7*1000)/(E7+E14+E16)*DwellingStocks!$U$37+1.1037</f>
        <v>2.3958070314999231</v>
      </c>
      <c r="U7" s="992">
        <f>(G7+G14+G16)/300</f>
        <v>0.55798087905732663</v>
      </c>
      <c r="V7" s="992">
        <f>AB7/S7/X7</f>
        <v>0.31784775894057787</v>
      </c>
      <c r="W7" s="511">
        <v>20</v>
      </c>
      <c r="X7" s="509">
        <f>31.536*(AD7/1000)</f>
        <v>0.63072000000000006</v>
      </c>
      <c r="Y7" s="511"/>
      <c r="Z7" s="511"/>
      <c r="AA7" s="511"/>
      <c r="AB7" s="512">
        <f>AC7*U7</f>
        <v>2.5450271467347139</v>
      </c>
      <c r="AC7" s="512">
        <f>IF(((D7+I7+D14+I14+D16+I16)*$B$2)&lt;=0,0,((D7+I7+D14+I14+D16+I16)*T7*$B$2))</f>
        <v>4.5611368458259287</v>
      </c>
      <c r="AD7" s="511">
        <v>20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R-SH_Att_COA_X0</v>
      </c>
      <c r="AI7" s="361" t="str">
        <f t="shared" si="0"/>
        <v>Residential Space Heating Attached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514">
        <f>E8/SUM($E$7:$E$25)</f>
        <v>2.4098998686604574E-6</v>
      </c>
      <c r="S8" s="515">
        <f>R8*DwellingStocks!$J$38/1000</f>
        <v>1.8468309117856149E-3</v>
      </c>
      <c r="T8" s="516">
        <f>(S8*1000)/E8*DwellingStocks!$U$37</f>
        <v>1.292107031499923</v>
      </c>
      <c r="U8" s="994">
        <f>(G8)/100</f>
        <v>1</v>
      </c>
      <c r="V8" s="994">
        <f>AB8/S8/X8</f>
        <v>2.4658929270484013E-2</v>
      </c>
      <c r="W8" s="517">
        <v>20</v>
      </c>
      <c r="X8" s="990">
        <f t="shared" ref="X8:X13" si="1">31.536*(AD8/1000)</f>
        <v>0.63072000000000006</v>
      </c>
      <c r="Y8" s="517"/>
      <c r="Z8" s="517"/>
      <c r="AA8" s="517"/>
      <c r="AB8" s="518">
        <f>AC8*U8</f>
        <v>2.872353931024329E-5</v>
      </c>
      <c r="AC8" s="519">
        <f>IF(((D8+I8)*$B$2)&lt;=0,0,((D8+I8)*T8*$B$2))</f>
        <v>2.872353931024329E-5</v>
      </c>
      <c r="AD8" s="985">
        <v>20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/>
      <c r="Q9" s="361" t="str">
        <f>COMM!$O$10</f>
        <v>RSDSH_Att</v>
      </c>
      <c r="R9" s="507">
        <f>E9/SUM($E$7:$E$25)</f>
        <v>0</v>
      </c>
      <c r="S9" s="508">
        <f>R9*DwellingStocks!$J$38/1000</f>
        <v>0</v>
      </c>
      <c r="T9" s="509">
        <f>IFERROR((S9*1000)/E9*DwellingStocks!$U$37,0)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0.63072000000000006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R-SH_Att_ETH_X0</v>
      </c>
      <c r="AI9" s="361" t="str">
        <f t="shared" si="0"/>
        <v>Residential Space Heating Attached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514">
        <f>(E10+E11)/SUM($E$7:$E$25)</f>
        <v>1.1165066091503898E-2</v>
      </c>
      <c r="S10" s="515">
        <f>(R10)*DwellingStocks!$J$38/1000</f>
        <v>8.5563676143027525</v>
      </c>
      <c r="T10" s="516">
        <f>(S10*1000)/(E10+E11)*DwellingStocks!$U$37+0.5842</f>
        <v>1.8763070314999231</v>
      </c>
      <c r="U10" s="994">
        <f>(G10+G11)/200</f>
        <v>0.8070757743362833</v>
      </c>
      <c r="V10" s="994">
        <f t="shared" ref="V10:V12" si="2">AB10/S10/X10</f>
        <v>4.9050090196469505E-2</v>
      </c>
      <c r="W10" s="517">
        <v>20</v>
      </c>
      <c r="X10" s="990">
        <f t="shared" si="1"/>
        <v>0.63072000000000006</v>
      </c>
      <c r="Y10" s="517"/>
      <c r="Z10" s="517"/>
      <c r="AA10" s="517"/>
      <c r="AB10" s="518">
        <f>AC10*U10</f>
        <v>0.26470725727282113</v>
      </c>
      <c r="AC10" s="519">
        <f>IF(((D10+I10+D11+I11)*T10*$B$2)&lt;=0,0,((D10+I10+D11+I11)*T10*$B$2))</f>
        <v>0.32798315311906001</v>
      </c>
      <c r="AD10" s="985">
        <v>20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/>
      <c r="Q11" s="361" t="str">
        <f>COMM!$O$10</f>
        <v>RSDSH_Att</v>
      </c>
      <c r="R11" s="507">
        <f>(ArchetypeDemand!W25*SUM(E12+E25))/SUM($E$7:$E$25)</f>
        <v>5.4427347543709564E-2</v>
      </c>
      <c r="S11" s="508">
        <f>(R11)*DwellingStocks!$J$38/1000</f>
        <v>41.710491459586933</v>
      </c>
      <c r="T11" s="509">
        <f>(S11*1000)/(E25)*DwellingStocks!$U$37-0.482</f>
        <v>1.8076907097467723</v>
      </c>
      <c r="U11" s="992">
        <f>(G25)/100</f>
        <v>1</v>
      </c>
      <c r="V11" s="992">
        <f t="shared" si="2"/>
        <v>3.7537381358533739E-2</v>
      </c>
      <c r="W11" s="511">
        <v>20</v>
      </c>
      <c r="X11" s="509">
        <f t="shared" si="1"/>
        <v>0.63072000000000006</v>
      </c>
      <c r="Y11" s="511"/>
      <c r="Z11" s="511"/>
      <c r="AA11" s="511"/>
      <c r="AB11" s="512">
        <f>AC11*U11</f>
        <v>0.98751995936902981</v>
      </c>
      <c r="AC11" s="512">
        <f>IF(((D25+I25)*T11*$B$2)&lt;=0,0,((D25+I25)*T11*$B$2))</f>
        <v>0.98751995936902981</v>
      </c>
      <c r="AD11" s="511">
        <v>20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R-SH_Att_ELC_X0</v>
      </c>
      <c r="AI11" s="361" t="str">
        <f t="shared" si="0"/>
        <v>Residential Space Heating Attached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514">
        <f>(ArchetypeDemand!X25*SUM(E12+E25))/SUM($E$7:$E$25)</f>
        <v>2.9307033292766682E-2</v>
      </c>
      <c r="S12" s="515">
        <f>R12*DwellingStocks!$J$38/1000</f>
        <v>22.45949540131604</v>
      </c>
      <c r="T12" s="516">
        <f>(S12*1000)/E12*DwellingStocks!$U$37+0.392</f>
        <v>1.1062149366289584</v>
      </c>
      <c r="U12" s="994">
        <f>G12/100</f>
        <v>3.1157627118644071</v>
      </c>
      <c r="V12" s="994">
        <f t="shared" si="2"/>
        <v>0.11320438554411126</v>
      </c>
      <c r="W12" s="517">
        <v>20</v>
      </c>
      <c r="X12" s="990">
        <f t="shared" si="1"/>
        <v>0.220752</v>
      </c>
      <c r="Y12" s="517"/>
      <c r="Z12" s="517"/>
      <c r="AA12" s="517"/>
      <c r="AB12" s="518">
        <f>AC12*U12</f>
        <v>0.56126491289724612</v>
      </c>
      <c r="AC12" s="519">
        <f>IF(((D12+I12)*T12*$B$2)&lt;=0,0,((D12+I12)*T12*$B$2))</f>
        <v>0.18013724561245453</v>
      </c>
      <c r="AD12" s="985">
        <v>7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P13" s="42" t="str">
        <f>COMM!$E$19</f>
        <v>RSDAHT</v>
      </c>
      <c r="U13" s="997"/>
      <c r="V13" s="997"/>
      <c r="X13" s="991">
        <f t="shared" si="1"/>
        <v>0.63072000000000006</v>
      </c>
      <c r="AA13" s="1041">
        <f>AC13/AB12</f>
        <v>0.18763384898112581</v>
      </c>
      <c r="AC13" s="982">
        <f>RSD_Balance!G22</f>
        <v>0.10531229590496662</v>
      </c>
      <c r="AD13" s="982">
        <v>20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LEFT(SETUP!B3,1)&amp;"-"&amp;RIGHT(COMM!$O$10,6)&amp;"_"&amp;RIGHT(O14,LEN(O14)-3)&amp;"_"&amp;SETUP!B64</f>
        <v>R-SH_Att_KER_X0</v>
      </c>
      <c r="N14" s="361" t="str">
        <f>COMM!P10&amp;" "&amp;COMM!F10&amp;" "&amp;SETUP!C64</f>
        <v>Residential Space Heating Attached Kerosene to Residential Existing 00</v>
      </c>
      <c r="O14" s="361" t="str">
        <f>COMM!$E$10</f>
        <v>RSDKER</v>
      </c>
      <c r="P14" s="361"/>
      <c r="Q14" s="361" t="str">
        <f>COMM!$O$10</f>
        <v>RSDSH_Att</v>
      </c>
      <c r="R14" s="507">
        <f>E13/SUM($E$7:$E$25)</f>
        <v>0.29959152197226208</v>
      </c>
      <c r="S14" s="508">
        <f>R14*DwellingStocks!$J$38/1000</f>
        <v>229.5924784604523</v>
      </c>
      <c r="T14" s="509">
        <f>(S14*1000)/E13*DwellingStocks!$U$37+0.2413</f>
        <v>1.5334070314999231</v>
      </c>
      <c r="U14" s="992">
        <f>G13/100</f>
        <v>0.81941558441558437</v>
      </c>
      <c r="V14" s="992">
        <f>AB14/S14/X14</f>
        <v>4.4978376179101436E-2</v>
      </c>
      <c r="W14" s="511">
        <v>20</v>
      </c>
      <c r="X14" s="509">
        <f>31.536*(AD14/1000)</f>
        <v>0.63072000000000006</v>
      </c>
      <c r="Y14" s="511"/>
      <c r="Z14" s="511"/>
      <c r="AA14" s="511"/>
      <c r="AB14" s="512">
        <f>AC14*U14</f>
        <v>6.5132542461166167</v>
      </c>
      <c r="AC14" s="512">
        <f>IF(((D13+I13)*$B$2)&lt;=0,0,((D13+I13)*T14*$B$2))</f>
        <v>7.9486580069891355</v>
      </c>
      <c r="AD14" s="511">
        <v>20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R-SH_Att_KER_X0</v>
      </c>
      <c r="AI14" s="361" t="str">
        <f>N14</f>
        <v>Residential Space Heating Attached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683" t="s">
        <v>259</v>
      </c>
      <c r="M15" s="68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LEFT(SETUP!B3,1)&amp;"-"&amp;RIGHT(COMM!$O$10,6)&amp;"_"&amp;RIGHT(O16,LEN(O16)-3)&amp;"_"&amp;SETUP!B64</f>
        <v>R-SH_Att_GAS_X0</v>
      </c>
      <c r="N16" s="361" t="str">
        <f>COMM!P10&amp;" "&amp;COMM!F14&amp;" "&amp;SETUP!C64</f>
        <v>Residential Space Heating Attached Natural Gas to Residential Existing 00</v>
      </c>
      <c r="O16" s="361" t="str">
        <f>COMM!$E$14</f>
        <v>RSDGAS</v>
      </c>
      <c r="P16" s="361"/>
      <c r="Q16" s="361" t="str">
        <f>COMM!$O$10</f>
        <v>RSDSH_Att</v>
      </c>
      <c r="R16" s="507">
        <f>E15/SUM($E$7:$E$25)</f>
        <v>0.54312877299948192</v>
      </c>
      <c r="S16" s="508">
        <f>R16*DwellingStocks!$J$38/1000</f>
        <v>416.2276699127712</v>
      </c>
      <c r="T16" s="509">
        <f>(S16*1000)/E15*DwellingStocks!$U$37</f>
        <v>1.292107031499923</v>
      </c>
      <c r="U16" s="992">
        <f>G15/100</f>
        <v>0.81729411764705884</v>
      </c>
      <c r="V16" s="992">
        <f>AB16/S16/X16</f>
        <v>3.5032805879028385E-2</v>
      </c>
      <c r="W16" s="511">
        <v>20</v>
      </c>
      <c r="X16" s="509">
        <f>31.536*(AD16/1000)</f>
        <v>0.63072000000000006</v>
      </c>
      <c r="Y16" s="511"/>
      <c r="Z16" s="511"/>
      <c r="AA16" s="511"/>
      <c r="AB16" s="512">
        <f>AC16*U16</f>
        <v>9.1969213604429889</v>
      </c>
      <c r="AC16" s="512">
        <f>IF(((D15+I15)*$B$2)&lt;=0,0,((D15+I15)*T16*$B$2))</f>
        <v>11.252890681411458</v>
      </c>
      <c r="AD16" s="511">
        <v>20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R-SH_Att_GAS_X0</v>
      </c>
      <c r="AI16" s="361" t="str">
        <f>N16</f>
        <v>Residential Space Heating Attached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683" t="s">
        <v>259</v>
      </c>
      <c r="M17" s="68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LEFT(SETUP!B3,1)&amp;"-"&amp;RIGHT(COMM!$O$10,6)&amp;"_"&amp;RIGHT(O18,LEN(O18)-3)&amp;"_"&amp;SETUP!B64</f>
        <v>R-SH_Att_PEA_X0</v>
      </c>
      <c r="N18" s="361" t="str">
        <f>COMM!P10&amp;" "&amp;COMM!F7&amp;" "&amp;SETUP!C64</f>
        <v>Residential Space Heating Attached Peat to Residential Existing 00</v>
      </c>
      <c r="O18" s="361" t="str">
        <f>COMM!E7</f>
        <v>RSDPEA</v>
      </c>
      <c r="P18" s="361"/>
      <c r="Q18" s="361" t="str">
        <f>COMM!$O$10</f>
        <v>RSDSH_Att</v>
      </c>
      <c r="R18" s="507">
        <f>(E17+E18)/SUM($E$7:$E$25)</f>
        <v>1.4917280187008229E-3</v>
      </c>
      <c r="S18" s="508">
        <f>R18*DwellingStocks!$J$38/1000</f>
        <v>1.1431883343952955</v>
      </c>
      <c r="T18" s="509">
        <f>(S18*1000)/(E17+E18)*DwellingStocks!$U$37</f>
        <v>1.2921070314999228</v>
      </c>
      <c r="U18" s="992">
        <f>(G17+G18)/200</f>
        <v>0.5509294871794872</v>
      </c>
      <c r="V18" s="992">
        <f>AB18/S18/X18</f>
        <v>7.0893554801410574E-2</v>
      </c>
      <c r="W18" s="511">
        <v>20</v>
      </c>
      <c r="X18" s="509">
        <f>31.536*(AD18/1000)</f>
        <v>0.63072000000000006</v>
      </c>
      <c r="Y18" s="511"/>
      <c r="Z18" s="511"/>
      <c r="AA18" s="511"/>
      <c r="AB18" s="512">
        <f>AC18*U18</f>
        <v>5.1116503617734892E-2</v>
      </c>
      <c r="AC18" s="512">
        <f>IF(((D17+I17)+D18+I18*$B$2)&lt;=0,0,((D17+I17+D18+I18)*T18*$B$2))</f>
        <v>9.2782297566660565E-2</v>
      </c>
      <c r="AD18" s="511">
        <v>20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R-SH_Att_PEA_X0</v>
      </c>
      <c r="AI18" s="361" t="str">
        <f>N18</f>
        <v>Residential Space Heating Attached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514">
        <f>E19/SUM($E$7:$E$25)</f>
        <v>4.0705618681543779E-2</v>
      </c>
      <c r="S20" s="515">
        <f>R20*DwellingStocks!$J$38/1000</f>
        <v>31.194820930970817</v>
      </c>
      <c r="T20" s="516">
        <f>(S20*1000)/E19*DwellingStocks!$U$37-0.1377</f>
        <v>1.1544070314999231</v>
      </c>
      <c r="U20" s="993">
        <f>G19/100</f>
        <v>0.57113772455089817</v>
      </c>
      <c r="V20" s="994">
        <f>SUM(AB20:AB22)/S20/X20</f>
        <v>7.3631430941556025E-2</v>
      </c>
      <c r="W20" s="517">
        <v>20</v>
      </c>
      <c r="X20" s="990">
        <f>31.536*(AD20/1000)</f>
        <v>0.63072000000000006</v>
      </c>
      <c r="Y20" s="691">
        <f>RSD_Balance!$H$2</f>
        <v>0.19400000000000001</v>
      </c>
      <c r="Z20" s="517">
        <v>5</v>
      </c>
      <c r="AA20" s="517"/>
      <c r="AB20" s="518">
        <f>AC20*$U$20</f>
        <v>0.28105031091472776</v>
      </c>
      <c r="AC20" s="519">
        <f>IF(((D19+I19)*$B$2)&lt;=0,0,((D19+I19)*T20*$B$2))*Y20</f>
        <v>0.4920885083115909</v>
      </c>
      <c r="AD20" s="985">
        <v>20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R-SH_Att_SMF_X0</v>
      </c>
      <c r="AI20" s="361" t="str">
        <f>N20</f>
        <v>Residential Space Heating Attached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1.0778424294874096</v>
      </c>
      <c r="AC21" s="512">
        <f>IF(((D19+I19)*$B$2)&lt;=0,0,((D19+I19)*T20*$B$2))*Y21</f>
        <v>1.8871847947619775</v>
      </c>
      <c r="AD21" s="511">
        <v>20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8.9820202457284129E-2</v>
      </c>
      <c r="AC22" s="519">
        <f>IF(((D19+I19)*$B$2)&lt;=0,0,((D19+I19)*T20*$B$2))*Y22</f>
        <v>0.15726539956349811</v>
      </c>
      <c r="AD22" s="985">
        <v>20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3"/>
        <v>R-SH_Att_HET_X0</v>
      </c>
      <c r="AI22" s="361" t="str">
        <f t="shared" si="3"/>
        <v>Residential Space Heating Attached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LEFT(SETUP!B3,1)&amp;"-"&amp;RIGHT(COMM!$O$10,6)&amp;"_"&amp;RIGHT(O23,LEN(O23)-3)&amp;"_"&amp;SETUP!B64</f>
        <v>R-SH_Att_WOO_X0</v>
      </c>
      <c r="N23" s="361" t="str">
        <f>COMM!P10&amp;" "&amp;COMM!F16&amp;" "&amp;SETUP!C64</f>
        <v>Residential Space Heating Attached Biomass to Residential Existing 00</v>
      </c>
      <c r="O23" s="361" t="str">
        <f>COMM!E16</f>
        <v>RSDWOO</v>
      </c>
      <c r="P23" s="361"/>
      <c r="Q23" s="361" t="str">
        <f>COMM!$O$10</f>
        <v>RSDSH_Att</v>
      </c>
      <c r="R23" s="507">
        <f>(E20+E21+E22+E23)/SUM($E$7:$E$25)</f>
        <v>1.1639816365630008E-3</v>
      </c>
      <c r="S23" s="508">
        <f>R23*DwellingStocks!$J$38/1000</f>
        <v>0.89201933039245196</v>
      </c>
      <c r="T23" s="509">
        <f>(S23*1000)/(E20+E21+E22+E23)*DwellingStocks!$U$37+0.2475</f>
        <v>1.5396070314999231</v>
      </c>
      <c r="U23" s="992">
        <f>(G21+G22+G23)/300</f>
        <v>0.70400656814449913</v>
      </c>
      <c r="V23" s="992">
        <f>AB23/S23/X23</f>
        <v>0.11901773597318666</v>
      </c>
      <c r="W23" s="511">
        <v>20</v>
      </c>
      <c r="X23" s="509">
        <f t="shared" ref="X23:X24" si="4">31.536*(AD23/1000)</f>
        <v>0.63072000000000006</v>
      </c>
      <c r="Y23" s="511"/>
      <c r="Z23" s="511"/>
      <c r="AA23" s="511"/>
      <c r="AB23" s="512">
        <f>AC23*U23</f>
        <v>6.6961095930231682E-2</v>
      </c>
      <c r="AC23" s="512">
        <f>IF(((D20+I20+D21+I21+D22+I22+D23+I23)*$B$2)&lt;=0,0,((D20+I20+D21+I21+D22+I22+D23+I23)*T23*$B$2))</f>
        <v>9.5114305689954506E-2</v>
      </c>
      <c r="AD23" s="511">
        <v>20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51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514">
        <f>E24/SUM($E$7:$E$25)</f>
        <v>2.4508681664276851E-3</v>
      </c>
      <c r="S24" s="515">
        <f>R24*DwellingStocks!$J$38/1000</f>
        <v>1.8782270372859704</v>
      </c>
      <c r="T24" s="516">
        <f>(S24*1000)/E24*DwellingStocks!$U$37</f>
        <v>1.292107031499923</v>
      </c>
      <c r="U24" s="994">
        <f>G24/100</f>
        <v>0.60949973059968388</v>
      </c>
      <c r="V24" s="994">
        <f>AB24/S24/X24</f>
        <v>2.2872893208017001E-2</v>
      </c>
      <c r="W24" s="517">
        <v>20</v>
      </c>
      <c r="X24" s="990">
        <f t="shared" si="4"/>
        <v>0.63072000000000006</v>
      </c>
      <c r="Y24" s="517"/>
      <c r="Z24" s="517"/>
      <c r="AA24" s="517"/>
      <c r="AB24" s="518">
        <f>AC24*U24</f>
        <v>2.7096038010118728E-2</v>
      </c>
      <c r="AC24" s="519">
        <f>IF(((D24+I24)*$B$2)&lt;=0,0,((D24+I24)*T24*$B$2))</f>
        <v>4.4456193579378724E-2</v>
      </c>
      <c r="AD24" s="985">
        <v>20</v>
      </c>
      <c r="AE24" s="344"/>
      <c r="AF24" s="524"/>
      <c r="AG24" s="524"/>
      <c r="AH24" s="524"/>
      <c r="AI24" s="524"/>
      <c r="AJ24" s="524"/>
      <c r="AK24" s="524"/>
      <c r="AL24" s="524"/>
      <c r="AM24" s="324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524"/>
      <c r="AG25" s="524"/>
      <c r="AH25" s="524"/>
      <c r="AI25" s="524"/>
      <c r="AJ25" s="524"/>
      <c r="AK25" s="524"/>
      <c r="AL25" s="524"/>
      <c r="AM25" s="324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766.35172099999988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21.662610186790236</v>
      </c>
      <c r="AC27" s="499">
        <f>SUM(AC6:AC25)</f>
        <v>28.132558411244403</v>
      </c>
      <c r="AD27" s="324"/>
      <c r="AE27" s="324"/>
      <c r="AF27" s="506"/>
      <c r="AG27" s="506"/>
      <c r="AH27" s="506"/>
      <c r="AI27" s="324"/>
      <c r="AJ27" s="506"/>
      <c r="AK27" s="506"/>
      <c r="AL27" s="506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8" t="s">
        <v>798</v>
      </c>
      <c r="C28" s="1139"/>
      <c r="D28" s="1139"/>
      <c r="E28" s="1139"/>
      <c r="F28" s="1139"/>
      <c r="G28" s="1140"/>
      <c r="H28" s="1138" t="s">
        <v>799</v>
      </c>
      <c r="I28" s="1139"/>
      <c r="J28" s="114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546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/>
      <c r="Q33" s="361" t="str">
        <f>COMM!$O$16</f>
        <v>RSDWH_Att</v>
      </c>
      <c r="R33" s="507">
        <f>(E31+E38+E40)/SUM($E$31:$E$49)-($R$51/7)</f>
        <v>1.4005877019013029E-2</v>
      </c>
      <c r="S33" s="508">
        <f>R33*DwellingStocks!$J$38/1000</f>
        <v>10.733427957634982</v>
      </c>
      <c r="T33" s="601">
        <f>IFERROR((S33*1000)/(E31+E38+E40),0)+1.1037</f>
        <v>2.7897552870931479</v>
      </c>
      <c r="U33" s="992">
        <f>U7</f>
        <v>0.55798087905732663</v>
      </c>
      <c r="V33" s="992">
        <f>IFERROR(AB33/S33/X33,0)</f>
        <v>0.10435985757663384</v>
      </c>
      <c r="W33" s="511">
        <v>20</v>
      </c>
      <c r="X33" s="509">
        <f t="shared" ref="X33:X40" si="5">31.536*(AD33/1000)</f>
        <v>0.15768000000000001</v>
      </c>
      <c r="Y33" s="511"/>
      <c r="Z33" s="511"/>
      <c r="AA33" s="511"/>
      <c r="AB33" s="512">
        <f>AC33*U33</f>
        <v>0.17662351956477004</v>
      </c>
      <c r="AC33" s="512">
        <f>IF(((D31+I31+D38+I38+D40+I40)*$B$2)&lt;=0,0,((D31+I31+D38+I38+D40+I40)*T33*$B$2))</f>
        <v>0.31654045182186941</v>
      </c>
      <c r="AD33" s="511">
        <v>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6">M33</f>
        <v>R-WH_Att_COA_X0</v>
      </c>
      <c r="AI33" s="361" t="str">
        <f t="shared" si="6"/>
        <v>Residential Water Heating Attached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514">
        <f>E32/SUM($E$31:$E$49)</f>
        <v>7.2735383824620442E-6</v>
      </c>
      <c r="S34" s="515">
        <f>R34*DwellingStocks!$J$38/1000</f>
        <v>5.574088657159343E-3</v>
      </c>
      <c r="T34" s="516">
        <f>IFERROR((S34*1000)/E32,0)</f>
        <v>1.8580295523864476</v>
      </c>
      <c r="U34" s="994">
        <f>U8</f>
        <v>1</v>
      </c>
      <c r="V34" s="994">
        <f>AB34/S34/X34</f>
        <v>8.8919330289193299E-2</v>
      </c>
      <c r="W34" s="517">
        <v>20</v>
      </c>
      <c r="X34" s="990">
        <f t="shared" si="5"/>
        <v>0.15768000000000001</v>
      </c>
      <c r="Y34" s="517"/>
      <c r="Z34" s="517"/>
      <c r="AA34" s="517"/>
      <c r="AB34" s="518">
        <f>AC34*U34</f>
        <v>7.8153182244299725E-5</v>
      </c>
      <c r="AC34" s="519">
        <f>IF(((D32+I32)*$B$2)&lt;=0,0,((D32+I32)*T34*$B$2))</f>
        <v>7.8153182244299725E-5</v>
      </c>
      <c r="AD34" s="985">
        <v>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/>
      <c r="Q35" s="361" t="str">
        <f>COMM!$O$16</f>
        <v>RSDWH_Att</v>
      </c>
      <c r="R35" s="507">
        <f>E33/SUM($E$31:$E$49)</f>
        <v>2.4245127941540146E-6</v>
      </c>
      <c r="S35" s="508">
        <f>R35*DwellingStocks!$J$38/1000</f>
        <v>1.8580295523864473E-3</v>
      </c>
      <c r="T35" s="509">
        <f>IFERROR((S35*1000)/E33,0)</f>
        <v>1.8580295523864474</v>
      </c>
      <c r="U35" s="995">
        <v>0.9</v>
      </c>
      <c r="V35" s="992">
        <f>IFERROR(AB35/S35/X35,0)</f>
        <v>6.7212328767123283E-2</v>
      </c>
      <c r="W35" s="511">
        <v>20</v>
      </c>
      <c r="X35" s="509">
        <f t="shared" si="5"/>
        <v>0.15768000000000001</v>
      </c>
      <c r="Y35" s="511"/>
      <c r="Z35" s="511"/>
      <c r="AA35" s="511"/>
      <c r="AB35" s="512">
        <f>IFERROR(AC35*U35,0)</f>
        <v>1.9691471517373664E-5</v>
      </c>
      <c r="AC35" s="512">
        <f>IF(((D33+I33)*$B$2)&lt;=0,0,((D33+I33)*T35*$B$2))</f>
        <v>2.1879412797081848E-5</v>
      </c>
      <c r="AD35" s="511">
        <v>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6"/>
        <v>R-WH_Att_ETH_X0</v>
      </c>
      <c r="AI35" s="361" t="str">
        <f t="shared" si="6"/>
        <v>Residential Water Heating Attached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514">
        <f>(E34+E35)/SUM($E$31:$E$49)-($R$51/7)</f>
        <v>9.9423935760109012E-3</v>
      </c>
      <c r="S36" s="515">
        <f>(R36)*DwellingStocks!$J$38/1000</f>
        <v>7.6193704278352961</v>
      </c>
      <c r="T36" s="516">
        <f>IFERROR((S36*1000)/(E34+E35),0)+0.5842</f>
        <v>2.2087992383444126</v>
      </c>
      <c r="U36" s="994">
        <f>U10</f>
        <v>0.8070757743362833</v>
      </c>
      <c r="V36" s="994">
        <f t="shared" ref="V36:V44" si="7">AB36/S36/X36</f>
        <v>0.10056741867817068</v>
      </c>
      <c r="W36" s="517">
        <v>20</v>
      </c>
      <c r="X36" s="990">
        <f t="shared" si="5"/>
        <v>0.15768000000000001</v>
      </c>
      <c r="Y36" s="517"/>
      <c r="Z36" s="517"/>
      <c r="AA36" s="517"/>
      <c r="AB36" s="518">
        <f>AC36*U36</f>
        <v>0.12082394237598752</v>
      </c>
      <c r="AC36" s="519">
        <f>IF(((D34+I34+D35+I35)*$B$2)&lt;=0,0,((D34+I34+D35+I35)*T36*$B$2))</f>
        <v>0.14970582220157677</v>
      </c>
      <c r="AD36" s="985">
        <v>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/>
      <c r="Q37" s="361" t="str">
        <f>COMM!$O$16</f>
        <v>RSDWH_Att</v>
      </c>
      <c r="R37" s="507">
        <f>(ArchetypeDemand!W25*SUM(E36+E49))/SUM($E$31:$E$49)-($R$51/7)</f>
        <v>5.2846571981360342E-2</v>
      </c>
      <c r="S37" s="508">
        <f>R37*DwellingStocks!$J$38/1000</f>
        <v>40.499061386865868</v>
      </c>
      <c r="T37" s="509">
        <f>IFERROR((S37*1000)/E49,0)-0.482</f>
        <v>2.6956431060702917</v>
      </c>
      <c r="U37" s="992">
        <f>U11</f>
        <v>1</v>
      </c>
      <c r="V37" s="992">
        <f t="shared" si="7"/>
        <v>6.6402541005538829E-2</v>
      </c>
      <c r="W37" s="511">
        <v>20</v>
      </c>
      <c r="X37" s="509">
        <f t="shared" si="5"/>
        <v>0.15768000000000001</v>
      </c>
      <c r="Y37" s="511"/>
      <c r="Z37" s="511"/>
      <c r="AA37" s="511"/>
      <c r="AB37" s="512">
        <f>AC37*U37</f>
        <v>0.42403945535248022</v>
      </c>
      <c r="AC37" s="512">
        <f>IF(((D49+I49)*$B$2)&lt;=0,0,((D49+I49)*T37*$B$2))</f>
        <v>0.42403945535248022</v>
      </c>
      <c r="AD37" s="511">
        <v>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6"/>
        <v>R-WH_Att_ELC_X0</v>
      </c>
      <c r="AI37" s="361" t="str">
        <f t="shared" si="6"/>
        <v>Residential Water Heating Attached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514">
        <f>(ArchetypeDemand!X25*SUM(E36+E49))/SUM($E$31:$E$49)-($R$51/7)</f>
        <v>2.7796505792161065E-2</v>
      </c>
      <c r="S38" s="515">
        <f>R38*DwellingStocks!$J$38/1000</f>
        <v>21.301900051609092</v>
      </c>
      <c r="T38" s="516">
        <f>IFERROR((S38*1000)/E36,0)+0.392</f>
        <v>1.3738806200326845</v>
      </c>
      <c r="U38" s="994">
        <f>U12</f>
        <v>3.1157627118644071</v>
      </c>
      <c r="V38" s="994">
        <f t="shared" si="7"/>
        <v>0.66825318875216821</v>
      </c>
      <c r="W38" s="517">
        <v>20</v>
      </c>
      <c r="X38" s="990">
        <f t="shared" si="5"/>
        <v>4.7304000000000006E-2</v>
      </c>
      <c r="Y38" s="517"/>
      <c r="Z38" s="517"/>
      <c r="AA38" s="517"/>
      <c r="AB38" s="518">
        <f>AC38*U38</f>
        <v>0.67337540293181863</v>
      </c>
      <c r="AC38" s="519">
        <f>IF(((D49+I49)*$B$2)&lt;=0,0,((D49+I49)*T38*$B$2))</f>
        <v>0.21611896193753627</v>
      </c>
      <c r="AD38" s="1039">
        <v>1.5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42"/>
      <c r="M39" s="42"/>
      <c r="N39" s="513"/>
      <c r="O39" s="42"/>
      <c r="P39" s="42" t="s">
        <v>1013</v>
      </c>
      <c r="Q39" s="42"/>
      <c r="R39" s="514"/>
      <c r="S39" s="515"/>
      <c r="T39" s="516"/>
      <c r="U39" s="994"/>
      <c r="V39" s="994"/>
      <c r="W39" s="517"/>
      <c r="X39" s="990"/>
      <c r="Y39" s="517"/>
      <c r="Z39" s="517"/>
      <c r="AA39" s="517">
        <f>AC39/AB38</f>
        <v>0.21866075770868068</v>
      </c>
      <c r="AB39" s="518"/>
      <c r="AC39" s="519">
        <f>RSD_Balance!J22</f>
        <v>0.14724077582745962</v>
      </c>
      <c r="AD39" s="1039">
        <v>5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R-WH_Att_KER_X0</v>
      </c>
      <c r="AI39" s="361" t="str">
        <f>N40</f>
        <v>Residential Water Heating Attached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LEFT(SETUP!B3,1)&amp;"-"&amp;RIGHT(COMM!$O$16,6)&amp;"_"&amp;RIGHT(O40,LEN(O40)-3)&amp;"_"&amp;SETUP!$B$64</f>
        <v>R-WH_Att_KER_X0</v>
      </c>
      <c r="N40" s="361" t="str">
        <f>COMM!$P$16&amp;" "&amp;COMM!F10&amp;" "&amp;SETUP!$C$64</f>
        <v>Residential Water Heating Attached Kerosene to Residential Existing 00</v>
      </c>
      <c r="O40" s="361" t="str">
        <f>COMM!$E$10</f>
        <v>RSDKER</v>
      </c>
      <c r="P40" s="361"/>
      <c r="Q40" s="361" t="str">
        <f>COMM!$O$16</f>
        <v>RSDWH_Att</v>
      </c>
      <c r="R40" s="507">
        <f>E37/SUM($E$31:$E$49)-($R$51/7)</f>
        <v>0.2981830216218051</v>
      </c>
      <c r="S40" s="508">
        <f>R40*DwellingStocks!$J$38/1000</f>
        <v>228.51307179285047</v>
      </c>
      <c r="T40" s="601">
        <f>IFERROR((S40*1000)/E37,0)-0.1727</f>
        <v>1.6764703226585298</v>
      </c>
      <c r="U40" s="992">
        <f>U14</f>
        <v>0.81941558441558437</v>
      </c>
      <c r="V40" s="992">
        <f t="shared" si="7"/>
        <v>6.9705277866978943E-2</v>
      </c>
      <c r="W40" s="511">
        <v>20</v>
      </c>
      <c r="X40" s="509">
        <f t="shared" si="5"/>
        <v>0.15768000000000001</v>
      </c>
      <c r="Y40" s="511"/>
      <c r="Z40" s="511"/>
      <c r="AA40" s="511"/>
      <c r="AB40" s="512">
        <f>AC40*U40</f>
        <v>2.5116164706651145</v>
      </c>
      <c r="AC40" s="512">
        <f>IF(((D37+I37)*$B$2)&lt;=0,0,((D37+I37)*T40*$B$2))</f>
        <v>3.0651314405454286</v>
      </c>
      <c r="AD40" s="511">
        <v>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R-WH_Att_GAS_X0</v>
      </c>
      <c r="AI41" s="361" t="str">
        <f>N42</f>
        <v>Residential Water Heating Attached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LEFT(SETUP!B3,1)&amp;"-"&amp;RIGHT(COMM!$O$16,6)&amp;"_"&amp;RIGHT(O42,LEN(O42)-3)&amp;"_"&amp;SETUP!$B$64</f>
        <v>R-WH_Att_GAS_X0</v>
      </c>
      <c r="N42" s="361" t="str">
        <f>COMM!$P$16&amp;" "&amp;COMM!F14&amp;" "&amp;SETUP!$C$64</f>
        <v>Residential Water Heating Attached Natural Gas to Residential Existing 00</v>
      </c>
      <c r="O42" s="361" t="str">
        <f>COMM!$E$14</f>
        <v>RSDGAS</v>
      </c>
      <c r="P42" s="361"/>
      <c r="Q42" s="361" t="str">
        <f>COMM!$O$16</f>
        <v>RSDWH_Att</v>
      </c>
      <c r="R42" s="507">
        <f>E39/SUM($E$31:$E$49)-($R$51/7)</f>
        <v>0.54301032357547752</v>
      </c>
      <c r="S42" s="508">
        <f>R42*DwellingStocks!$J$38/1000</f>
        <v>416.13689599283396</v>
      </c>
      <c r="T42" s="601">
        <f>IFERROR((S42*1000)/E39,0)-0.441</f>
        <v>1.4121542064911823</v>
      </c>
      <c r="U42" s="992">
        <f>U16</f>
        <v>0.81729411764705884</v>
      </c>
      <c r="V42" s="992">
        <f t="shared" si="7"/>
        <v>5.8388567987470351E-2</v>
      </c>
      <c r="W42" s="511">
        <v>20</v>
      </c>
      <c r="X42" s="509">
        <f t="shared" ref="X42" si="8">31.536*(AD42/1000)</f>
        <v>0.15768000000000001</v>
      </c>
      <c r="Y42" s="511"/>
      <c r="Z42" s="511"/>
      <c r="AA42" s="511"/>
      <c r="AB42" s="512">
        <f>AC42*U42</f>
        <v>3.831251472134042</v>
      </c>
      <c r="AC42" s="512">
        <f>IF(((D39+I39)*$B$2)&lt;=0,0,((D39+I39)*T42*$B$2))</f>
        <v>4.6877267184596745</v>
      </c>
      <c r="AD42" s="511">
        <v>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R-WH_Att_PEA_X0</v>
      </c>
      <c r="AI43" s="361" t="str">
        <f>N44</f>
        <v>Residential Water Heating Attached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LEFT(SETUP!B3,1)&amp;"-"&amp;RIGHT(COMM!$O$16,6)&amp;"_"&amp;RIGHT(O44,LEN(O44)-3)&amp;"_"&amp;SETUP!$B$64</f>
        <v>R-WH_Att_PEA_X0</v>
      </c>
      <c r="N44" s="361" t="str">
        <f>COMM!$P$16&amp;" "&amp;COMM!F7&amp;" "&amp;SETUP!$C$64</f>
        <v>Residential Water Heating Attached Peat to Residential Existing 00</v>
      </c>
      <c r="O44" s="361" t="str">
        <f>COMM!$E$7</f>
        <v>RSDPEA</v>
      </c>
      <c r="P44" s="361"/>
      <c r="Q44" s="361" t="str">
        <f>COMM!$O$16</f>
        <v>RSDWH_Att</v>
      </c>
      <c r="R44" s="507">
        <f>(E41+E42)/SUM($E$31:$E$49)</f>
        <v>1.5516881882585694E-3</v>
      </c>
      <c r="S44" s="508">
        <f>R44*DwellingStocks!$J$38/1000</f>
        <v>1.1891389135273265</v>
      </c>
      <c r="T44" s="509">
        <f>(S44*1000)/(E42+E41)</f>
        <v>1.8580295523864474</v>
      </c>
      <c r="U44" s="992">
        <f>U18</f>
        <v>0.5509294871794872</v>
      </c>
      <c r="V44" s="992">
        <f t="shared" si="7"/>
        <v>6.8944308925102074E-2</v>
      </c>
      <c r="W44" s="511">
        <v>20</v>
      </c>
      <c r="X44" s="509">
        <f t="shared" ref="X44" si="9">31.536*(AD44/1000)</f>
        <v>0.15768000000000001</v>
      </c>
      <c r="Y44" s="511"/>
      <c r="Z44" s="511"/>
      <c r="AA44" s="511"/>
      <c r="AB44" s="512">
        <f>AC44*U44</f>
        <v>1.2927293980841035E-2</v>
      </c>
      <c r="AC44" s="512">
        <f>IF(((D41+I41+D42+I42)*$B$2)&lt;=0,0,((D41+I41+D42+I42)*T44*$B$2))</f>
        <v>2.3464516388518254E-2</v>
      </c>
      <c r="AD44" s="511">
        <v>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R-WH_Att_SMF_X0</v>
      </c>
      <c r="AI45" s="361" t="str">
        <f>N46</f>
        <v>Residential Water Heating Attached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514">
        <f>E43/SUM($E$31:$E$49)-($R$51/7)</f>
        <v>3.9012301977917531E-2</v>
      </c>
      <c r="S46" s="515">
        <f>R46*DwellingStocks!$J$38/1000</f>
        <v>29.897144760948795</v>
      </c>
      <c r="T46" s="516">
        <f>(S46*1000)/E43-0.1377</f>
        <v>1.654694769841055</v>
      </c>
      <c r="U46" s="993">
        <f>U20</f>
        <v>0.57113772455089817</v>
      </c>
      <c r="V46" s="994">
        <f>SUM(AB46:AB48)/S46/X46</f>
        <v>5.9040638752358883E-2</v>
      </c>
      <c r="W46" s="517">
        <v>20</v>
      </c>
      <c r="X46" s="990">
        <f t="shared" ref="X46" si="10">31.536*(AD46/1000)</f>
        <v>0.15768000000000001</v>
      </c>
      <c r="Y46" s="691">
        <f>RSD_Balance!$H$2</f>
        <v>0.19400000000000001</v>
      </c>
      <c r="Z46" s="517">
        <v>5</v>
      </c>
      <c r="AA46" s="517"/>
      <c r="AB46" s="518">
        <f>AC46*$U$46</f>
        <v>5.3995690943922141E-2</v>
      </c>
      <c r="AC46" s="519">
        <f>IF(((D43+I43)*$B$2)&lt;=0,0,((D43+I43)*T46*$B$2))*Y46</f>
        <v>9.4540578608041492E-2</v>
      </c>
      <c r="AD46" s="985">
        <v>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>AC47*$U$46</f>
        <v>0.20707625805297974</v>
      </c>
      <c r="AC47" s="512">
        <f>IF(((D43+I43)*$B$2)&lt;=0,0,((D43+I43)*T46*$B$2))*Y47</f>
        <v>0.36256799218754054</v>
      </c>
      <c r="AD47" s="511">
        <v>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R-WH_Att_HET_X0</v>
      </c>
      <c r="AI47" s="361" t="str">
        <f>N50</f>
        <v>Residential Water Heating Attached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ref="AB48" si="11">AC48*$U$46</f>
        <v>1.7256354837748313E-2</v>
      </c>
      <c r="AC48" s="519">
        <f>IF(((D43+I43)*$B$2)&lt;=0,0,((D43+I43)*T46*$B$2))*Y48</f>
        <v>3.0213999348961715E-2</v>
      </c>
      <c r="AD48" s="985">
        <v>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LEFT(SETUP!B3,1)&amp;"-"&amp;RIGHT(COMM!$O$16,6)&amp;"_"&amp;RIGHT(O49,LEN(O49)-3)&amp;"_"&amp;SETUP!B64</f>
        <v>R-WH_Att_WOO_X0</v>
      </c>
      <c r="N49" s="361" t="str">
        <f>COMM!P16&amp;" "&amp;COMM!F16&amp;" "&amp;SETUP!C64</f>
        <v>Residential Water Heating Attached Biomass to Residential Existing 00</v>
      </c>
      <c r="O49" s="361" t="str">
        <f>COMM!E16</f>
        <v>RSDWOO</v>
      </c>
      <c r="P49" s="361"/>
      <c r="Q49" s="361" t="str">
        <f>COMM!$O$16</f>
        <v>RSDWH_Att</v>
      </c>
      <c r="R49" s="507">
        <f>(E47+E44+E45+E46)/SUM($E$31:$E$49)</f>
        <v>1.1758887051646972E-3</v>
      </c>
      <c r="S49" s="508">
        <f>R49*DwellingStocks!$J$38/1000</f>
        <v>0.90114433290742701</v>
      </c>
      <c r="T49" s="509">
        <f>(S49*1000)/(E47+E44+E45+E46)+0.2475</f>
        <v>2.1055295523864475</v>
      </c>
      <c r="U49" s="992">
        <f>U23</f>
        <v>0.70400656814449913</v>
      </c>
      <c r="V49" s="992">
        <f t="shared" ref="V49:V50" si="14">AB49/S49/X49</f>
        <v>6.8778139627583293E-2</v>
      </c>
      <c r="W49" s="511">
        <v>20</v>
      </c>
      <c r="X49" s="509">
        <f t="shared" ref="X49:X51" si="15">31.536*(AD49/1000)</f>
        <v>0.15768000000000001</v>
      </c>
      <c r="Y49" s="511"/>
      <c r="Z49" s="511"/>
      <c r="AA49" s="511"/>
      <c r="AB49" s="512">
        <f>AC49*U49</f>
        <v>9.7728535691823017E-3</v>
      </c>
      <c r="AC49" s="512">
        <f>IF(((D44+I44+D45+I45+D46+I46+D47+I47)*$B$2)&lt;=0,0,((D44+I44+D45+I45+D46+I46+D47+I47)*T49*$B$2))</f>
        <v>1.3881764761002058E-2</v>
      </c>
      <c r="AD49" s="511">
        <v>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51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514">
        <f>E48/SUM($E$31:$E$49)</f>
        <v>2.465729511654633E-3</v>
      </c>
      <c r="S50" s="515">
        <f>R50*DwellingStocks!$J$38/1000</f>
        <v>1.8896160547770171</v>
      </c>
      <c r="T50" s="516">
        <f>(S50*1000)/E48</f>
        <v>1.8580295523864474</v>
      </c>
      <c r="U50" s="994">
        <f>U24</f>
        <v>0.60949973059968388</v>
      </c>
      <c r="V50" s="994">
        <f t="shared" si="14"/>
        <v>4.8794584261943356E-3</v>
      </c>
      <c r="W50" s="517">
        <v>20</v>
      </c>
      <c r="X50" s="990">
        <f t="shared" si="15"/>
        <v>0.15768000000000001</v>
      </c>
      <c r="Y50" s="517"/>
      <c r="Z50" s="517"/>
      <c r="AA50" s="517"/>
      <c r="AB50" s="518">
        <f>AC50*U50</f>
        <v>1.4538573740052615E-3</v>
      </c>
      <c r="AC50" s="519">
        <f>IF(((D48+I48)*$B$2)&lt;=0,0,((D48+I48)*T50*$B$2))</f>
        <v>2.3853289854202531E-3</v>
      </c>
      <c r="AD50" s="985">
        <v>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LEFT(SETUP!B3,1)&amp;"-"&amp;RIGHT(COMM!$O$16,6)&amp;"_"&amp;RIGHT(O51,LEN(O51)-3)&amp;"_"&amp;SETUP!B64</f>
        <v>R-WH_Att_SOL_X0</v>
      </c>
      <c r="N51" s="361" t="str">
        <f>COMM!P16&amp;" "&amp;COMM!F15&amp;" "&amp;SETUP!C64</f>
        <v>Residential Water Heating Attached Solar Thermal to Residential Existing 00</v>
      </c>
      <c r="O51" s="361" t="str">
        <f>COMM!E15</f>
        <v>RSDSOL</v>
      </c>
      <c r="P51" s="361"/>
      <c r="Q51" s="361" t="str">
        <f>COMM!$O$16</f>
        <v>RSDWH_Att</v>
      </c>
      <c r="R51" s="507">
        <v>0.01</v>
      </c>
      <c r="S51" s="508">
        <f>R51*DwellingStocks!$J$38/1000</f>
        <v>7.6635172099999984</v>
      </c>
      <c r="T51" s="509">
        <f>MAX(T33:T50)</f>
        <v>2.7897552870931479</v>
      </c>
      <c r="U51" s="992">
        <v>1</v>
      </c>
      <c r="V51" s="992">
        <f t="shared" ref="V51" si="16">AB51/S51/X51</f>
        <v>0.22019827509567122</v>
      </c>
      <c r="W51" s="511">
        <v>20</v>
      </c>
      <c r="X51" s="509">
        <f t="shared" si="15"/>
        <v>0.15768000000000001</v>
      </c>
      <c r="Y51" s="511"/>
      <c r="Z51" s="511"/>
      <c r="AA51" s="511"/>
      <c r="AB51" s="512">
        <f>AC51*U51</f>
        <v>0.26608393894100396</v>
      </c>
      <c r="AC51" s="512">
        <f>RSD_Balance!J18</f>
        <v>0.26608393894100396</v>
      </c>
      <c r="AD51" s="511">
        <v>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766.35172099999966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8.3063943553776554</v>
      </c>
      <c r="AC54" s="499">
        <f>SUM(AC31:AC52)</f>
        <v>9.7997417779615574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</row>
    <row r="55" spans="1:43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70"/>
      <c r="M56" s="70" t="s">
        <v>804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R-LT_Att_X0</v>
      </c>
      <c r="AI58" s="361" t="str">
        <f>N59</f>
        <v>Residential Lighting Attached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LEFT(SETUP!B3,1)&amp;"-"&amp;RIGHT(COMM!$O$19,6)&amp;"_"&amp;SETUP!B64</f>
        <v>R-LT_Att_X0</v>
      </c>
      <c r="N59" s="361" t="str">
        <f>COMM!$P$19&amp;" "&amp;SETUP!$C$64</f>
        <v>Residential Lighting Attached Existing 00</v>
      </c>
      <c r="O59" s="361" t="str">
        <f>COMM!E24</f>
        <v>RSDELC</v>
      </c>
      <c r="P59" s="361"/>
      <c r="Q59" s="361" t="str">
        <f>COMM!$O$19</f>
        <v>RSDLT_Att</v>
      </c>
      <c r="R59" s="361">
        <v>1</v>
      </c>
      <c r="S59" s="509">
        <f>DwellingStocks!J38/1000</f>
        <v>766.35172099999977</v>
      </c>
      <c r="T59" s="361">
        <f>(S59*1000)/SUM(G54:G62)-0.188</f>
        <v>1.6588175598494301</v>
      </c>
      <c r="U59" s="992">
        <v>0.4</v>
      </c>
      <c r="V59" s="992">
        <f>AB59/S59/X59</f>
        <v>0.29754218668175686</v>
      </c>
      <c r="W59" s="511">
        <v>10</v>
      </c>
      <c r="X59" s="508">
        <f t="shared" ref="X59:X60" si="17">31.536*(AD59/1000)</f>
        <v>3.0747599999999997E-3</v>
      </c>
      <c r="Y59" s="511"/>
      <c r="Z59" s="511"/>
      <c r="AA59" s="511"/>
      <c r="AB59" s="512">
        <f>AC59*U59</f>
        <v>0.70111282274148767</v>
      </c>
      <c r="AC59" s="512">
        <f>(D54+D55+D56+D57+D58+D59+D60+D61+D62)*T59*$B$2</f>
        <v>1.7527820568537191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R-PF_Att_X0</v>
      </c>
      <c r="AI59" s="513" t="str">
        <f>N60</f>
        <v>Residential Pumps &amp; Fans Attached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LEFT(SETUP!B3,1)&amp;"-"&amp;RIGHT(COMM!$O$22,6)&amp;"_"&amp;SETUP!$B$64</f>
        <v>R-PF_Att_X0</v>
      </c>
      <c r="N60" s="513" t="str">
        <f>COMM!$P$22&amp;" "&amp;SETUP!$C$64</f>
        <v>Residential Pumps &amp; Fans Attached Existing 00</v>
      </c>
      <c r="O60" s="513" t="str">
        <f>COMM!E24</f>
        <v>RSDELC</v>
      </c>
      <c r="P60" s="513"/>
      <c r="Q60" s="513" t="str">
        <f>COMM!$O$22</f>
        <v>RSDPF_Att</v>
      </c>
      <c r="R60" s="513">
        <v>1</v>
      </c>
      <c r="S60" s="998">
        <f>DwellingStocks!J38/1000</f>
        <v>766.35172099999977</v>
      </c>
      <c r="T60" s="513">
        <f>(S60*1000)/SUM(G54:G62)-0.188</f>
        <v>1.6588175598494301</v>
      </c>
      <c r="U60" s="999">
        <v>0.6</v>
      </c>
      <c r="V60" s="999">
        <f>AB60/S60/X60</f>
        <v>0.24100352965976166</v>
      </c>
      <c r="W60" s="1000">
        <v>15</v>
      </c>
      <c r="X60" s="1001">
        <f t="shared" si="17"/>
        <v>1.5768000000000002E-3</v>
      </c>
      <c r="Y60" s="1000"/>
      <c r="Z60" s="1000"/>
      <c r="AA60" s="1000"/>
      <c r="AB60" s="1002">
        <f>AC60*U60</f>
        <v>0.29122466305738604</v>
      </c>
      <c r="AC60" s="519">
        <f>(F54+F55+F56+F57+F58+F59+F60+F61+F62)*T60*$B$2</f>
        <v>0.48537443842897676</v>
      </c>
      <c r="AD60" s="984">
        <v>0.05</v>
      </c>
      <c r="AE60" s="324"/>
    </row>
    <row r="61" spans="1:43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abSelected="1" topLeftCell="O1" zoomScale="80" zoomScaleNormal="80" workbookViewId="0">
      <selection activeCell="AD14" sqref="AD14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810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811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811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38" t="s">
        <v>798</v>
      </c>
      <c r="C4" s="1139"/>
      <c r="D4" s="1139"/>
      <c r="E4" s="1139"/>
      <c r="F4" s="1139"/>
      <c r="G4" s="1140"/>
      <c r="H4" s="1138" t="s">
        <v>799</v>
      </c>
      <c r="I4" s="1139"/>
      <c r="J4" s="1140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/>
      <c r="Q7" s="361" t="str">
        <f>COMM!$O$11</f>
        <v>RSDSH_Det</v>
      </c>
      <c r="R7" s="507">
        <f>(E7+E14+E16)/SUM($E$7:$E$25)</f>
        <v>6.0080307972788707E-3</v>
      </c>
      <c r="S7" s="508">
        <f>R7*DwellingStocks!$K$38/1000</f>
        <v>4.3523961222963861</v>
      </c>
      <c r="T7" s="509">
        <f>(S7*1000)/(E7+E14+E16)*DwellingStocks!$V$37+1.1037</f>
        <v>3.049421603110841</v>
      </c>
      <c r="U7" s="992">
        <f>(G7+G14+G16)/300</f>
        <v>0.61986329460013678</v>
      </c>
      <c r="V7" s="992">
        <f>AB7/S7/X7</f>
        <v>0.47278411842156054</v>
      </c>
      <c r="W7" s="511">
        <v>20</v>
      </c>
      <c r="X7" s="509">
        <f>31.536*(AD7/1000)</f>
        <v>0.94608000000000003</v>
      </c>
      <c r="Y7" s="511"/>
      <c r="Z7" s="511"/>
      <c r="AA7" s="511"/>
      <c r="AB7" s="512">
        <f>AC7*U7</f>
        <v>1.9467902199625406</v>
      </c>
      <c r="AC7" s="512">
        <f>IF(((D7+I7+D14+I14+D16+I16)*$B$2)&lt;=0,0,((D7+I7+D14+I14+D16+I16)*T7*$B$2))</f>
        <v>3.1406767216606717</v>
      </c>
      <c r="AD7" s="511">
        <v>30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R-SH_Det_COA_X0</v>
      </c>
      <c r="AI7" s="361" t="str">
        <f t="shared" si="0"/>
        <v>Residential Space Heating Detached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514">
        <f>E8/SUM($E$7:$E$25)</f>
        <v>0</v>
      </c>
      <c r="S8" s="515">
        <f>R8*DwellingStocks!$K$38/1000</f>
        <v>0</v>
      </c>
      <c r="T8" s="516">
        <f>IFERROR((S8*1000)/E8*DwellingStocks!$V$37,0)</f>
        <v>0</v>
      </c>
      <c r="U8" s="993">
        <v>0.9</v>
      </c>
      <c r="V8" s="994">
        <f>IFERROR(AB8/S8/X8,0)</f>
        <v>0</v>
      </c>
      <c r="W8" s="517">
        <v>20</v>
      </c>
      <c r="X8" s="990">
        <f t="shared" ref="X8:X13" si="1">31.536*(AD8/1000)</f>
        <v>0.94608000000000003</v>
      </c>
      <c r="Y8" s="517"/>
      <c r="Z8" s="517"/>
      <c r="AA8" s="517"/>
      <c r="AB8" s="518">
        <f>IFERROR(AC8*U8,0)</f>
        <v>0</v>
      </c>
      <c r="AC8" s="519">
        <f>IF(((D8+I8)*$B$2)&lt;=0,0,((D8+I8)*T8*$B$2))</f>
        <v>0</v>
      </c>
      <c r="AD8" s="985">
        <v>30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/>
      <c r="Q9" s="361" t="str">
        <f>COMM!$O$11</f>
        <v>RSDSH_Det</v>
      </c>
      <c r="R9" s="507">
        <f>E9/SUM($E$7:$E$25)</f>
        <v>0</v>
      </c>
      <c r="S9" s="508">
        <f>R9*DwellingStocks!$K$38/1000</f>
        <v>0</v>
      </c>
      <c r="T9" s="509">
        <f>IFERROR((S9*1000)/E9*DwellingStocks!$V$37,0)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0.94608000000000003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30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R-SH_Det_ETH_X0</v>
      </c>
      <c r="AI9" s="361" t="str">
        <f t="shared" si="0"/>
        <v>Residential Space Heating Detached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514">
        <f>(E10+E11)/SUM($E$7:$E$25)</f>
        <v>2.2058324983614461E-2</v>
      </c>
      <c r="S10" s="515">
        <f>(R10)*DwellingStocks!$K$38/1000</f>
        <v>15.979706390073751</v>
      </c>
      <c r="T10" s="516">
        <f>(S10*1000)/(E10+E11)*DwellingStocks!$V$37+0.5842</f>
        <v>2.5299216031108407</v>
      </c>
      <c r="U10" s="994">
        <f>(G10+G11)/200</f>
        <v>0.82661774762699336</v>
      </c>
      <c r="V10" s="994">
        <f t="shared" ref="V10:V12" si="2">AB10/S10/X10</f>
        <v>7.0854130591549908E-2</v>
      </c>
      <c r="W10" s="517">
        <v>20</v>
      </c>
      <c r="X10" s="990">
        <f t="shared" si="1"/>
        <v>0.94608000000000003</v>
      </c>
      <c r="Y10" s="517"/>
      <c r="Z10" s="517"/>
      <c r="AA10" s="517"/>
      <c r="AB10" s="518">
        <f>AC10*U10</f>
        <v>1.0711784586508273</v>
      </c>
      <c r="AC10" s="519">
        <f>IF(((D10+I10+D11+I11)*T10*$B$2)&lt;=0,0,((D10+I10+D11+I11)*T10*$B$2))</f>
        <v>1.2958570775015474</v>
      </c>
      <c r="AD10" s="985">
        <v>30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/>
      <c r="Q11" s="361" t="str">
        <f>COMM!$O$11</f>
        <v>RSDSH_Det</v>
      </c>
      <c r="R11" s="507">
        <f>(ArchetypeDemand!W26*SUM(E12+E25))/SUM($E$7:$E$25)</f>
        <v>4.7184700803833086E-2</v>
      </c>
      <c r="S11" s="508">
        <f>(R11)*DwellingStocks!$K$38/1000</f>
        <v>34.182000016266883</v>
      </c>
      <c r="T11" s="509">
        <f>(S11*1000)/(E25)*DwellingStocks!$V$37-0.482</f>
        <v>3.3873573045511902</v>
      </c>
      <c r="U11" s="992">
        <f>(G25)/100</f>
        <v>0.99952095808383234</v>
      </c>
      <c r="V11" s="992">
        <f t="shared" si="2"/>
        <v>4.5630448521753353E-2</v>
      </c>
      <c r="W11" s="511">
        <v>20</v>
      </c>
      <c r="X11" s="509">
        <f t="shared" si="1"/>
        <v>0.94608000000000003</v>
      </c>
      <c r="Y11" s="511"/>
      <c r="Z11" s="511"/>
      <c r="AA11" s="511"/>
      <c r="AB11" s="512">
        <f>AC11*U11</f>
        <v>1.4756388117381141</v>
      </c>
      <c r="AC11" s="512">
        <f>IF(((D25+I25)*T11*$B$2)&lt;=0,0,((D25+I25)*T11*$B$2))</f>
        <v>1.4763460433756592</v>
      </c>
      <c r="AD11" s="511">
        <v>30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R-SH_Det_ELC_X0</v>
      </c>
      <c r="AI11" s="361" t="str">
        <f t="shared" si="0"/>
        <v>Residential Space Heating Detached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514">
        <f>(ArchetypeDemand!X26*SUM(E12+E25))/SUM($E$7:$E$25)</f>
        <v>2.0222014630214179E-2</v>
      </c>
      <c r="S12" s="515">
        <f>R12*DwellingStocks!$K$38/1000</f>
        <v>14.649428578400091</v>
      </c>
      <c r="T12" s="516">
        <f>(S12*1000)/E12*DwellingStocks!$V$37+0.392</f>
        <v>1.2927939312090846</v>
      </c>
      <c r="U12" s="994">
        <f>G12/100</f>
        <v>3.0897837837837834</v>
      </c>
      <c r="V12" s="994">
        <f t="shared" si="2"/>
        <v>0.13766734761320296</v>
      </c>
      <c r="W12" s="517">
        <v>20</v>
      </c>
      <c r="X12" s="990">
        <f t="shared" si="1"/>
        <v>0.31536000000000003</v>
      </c>
      <c r="Y12" s="517"/>
      <c r="Z12" s="517"/>
      <c r="AA12" s="517"/>
      <c r="AB12" s="518">
        <f>AC12*U12</f>
        <v>0.63600164184929697</v>
      </c>
      <c r="AC12" s="519">
        <f>IF(((D12+I12)*T12*$B$2)&lt;=0,0,((D12+I12)*T12*$B$2))</f>
        <v>0.20584017729241957</v>
      </c>
      <c r="AD12" s="985">
        <v>10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P13" s="42" t="str">
        <f>COMM!$E$19</f>
        <v>RSDAHT</v>
      </c>
      <c r="U13" s="997"/>
      <c r="V13" s="997"/>
      <c r="X13" s="991">
        <f t="shared" si="1"/>
        <v>0.63072000000000006</v>
      </c>
      <c r="AA13" s="1041">
        <f>AC13/AB12</f>
        <v>0.18921147596387924</v>
      </c>
      <c r="AC13" s="982">
        <f>RSD_Balance!H22</f>
        <v>0.12033880936975599</v>
      </c>
      <c r="AD13" s="982">
        <v>20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LEFT(SETUP!B3,1)&amp;"-"&amp;RIGHT(COMM!$O$11,6)&amp;"_"&amp;RIGHT(O14,LEN(O14)-3)&amp;"_"&amp;SETUP!B64</f>
        <v>R-SH_Det_KER_X0</v>
      </c>
      <c r="N14" s="361" t="str">
        <f>COMM!$P$11&amp;" "&amp;COMM!F10&amp;" "&amp;SETUP!C64</f>
        <v>Residential Space Heating Detached Kerosene to Residential Existing 00</v>
      </c>
      <c r="O14" s="361" t="str">
        <f>COMM!$E$10</f>
        <v>RSDKER</v>
      </c>
      <c r="P14" s="361"/>
      <c r="Q14" s="361" t="str">
        <f>COMM!$O$11</f>
        <v>RSDSH_Det</v>
      </c>
      <c r="R14" s="507">
        <f>E13/SUM($E$7:$E$25)</f>
        <v>0.69522898319258097</v>
      </c>
      <c r="S14" s="508">
        <f>R14*DwellingStocks!$K$38/1000</f>
        <v>503.64454388714694</v>
      </c>
      <c r="T14" s="509">
        <f>(S14*1000)/E13*DwellingStocks!$V$37+0.2413</f>
        <v>2.1870216031108405</v>
      </c>
      <c r="U14" s="992">
        <f>G13/100</f>
        <v>0.82280373831775711</v>
      </c>
      <c r="V14" s="992">
        <f>AB14/S14/X14</f>
        <v>4.9278843201866235E-2</v>
      </c>
      <c r="W14" s="511">
        <v>20</v>
      </c>
      <c r="X14" s="509">
        <f>31.536*(AD14/1000)</f>
        <v>0.94608000000000003</v>
      </c>
      <c r="Y14" s="511"/>
      <c r="Z14" s="511"/>
      <c r="AA14" s="511"/>
      <c r="AB14" s="512">
        <f>AC14*U14</f>
        <v>23.480778921915501</v>
      </c>
      <c r="AC14" s="512">
        <f>IF(((D13+I13)*$B$2)&lt;=0,0,((D13+I13)*T14*$B$2))</f>
        <v>28.537520952350732</v>
      </c>
      <c r="AD14" s="511">
        <v>30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R-SH_Det_KER_X0</v>
      </c>
      <c r="AI14" s="361" t="str">
        <f>N14</f>
        <v>Residential Space Heating Detached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523" t="s">
        <v>259</v>
      </c>
      <c r="M15" s="52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LEFT(SETUP!B3,1)&amp;"-"&amp;RIGHT(COMM!$O$11,6)&amp;"_"&amp;RIGHT(O16,LEN(O16)-3)&amp;"_"&amp;SETUP!B64</f>
        <v>R-SH_Det_GAS_X0</v>
      </c>
      <c r="N16" s="361" t="str">
        <f>COMM!$P$11&amp;" "&amp;COMM!F14&amp;" "&amp;SETUP!C64</f>
        <v>Residential Space Heating Detached Natural Gas to Residential Existing 00</v>
      </c>
      <c r="O16" s="361" t="str">
        <f>COMM!$E$14</f>
        <v>RSDGAS</v>
      </c>
      <c r="P16" s="361"/>
      <c r="Q16" s="361" t="str">
        <f>COMM!$O$11</f>
        <v>RSDSH_Det</v>
      </c>
      <c r="R16" s="507">
        <f>E15/SUM($E$7:$E$25)</f>
        <v>0.15689058980405157</v>
      </c>
      <c r="S16" s="508">
        <f>R16*DwellingStocks!$K$38/1000</f>
        <v>113.65620745439924</v>
      </c>
      <c r="T16" s="509">
        <f>(S16*1000)/E15*DwellingStocks!$V$37</f>
        <v>1.9457216031108406</v>
      </c>
      <c r="U16" s="992">
        <f>G15/100</f>
        <v>0.82728758169934635</v>
      </c>
      <c r="V16" s="992">
        <f>AB16/S16/X16</f>
        <v>3.9151690301129409E-2</v>
      </c>
      <c r="W16" s="511">
        <v>20</v>
      </c>
      <c r="X16" s="509">
        <f>31.536*(AD16/1000)</f>
        <v>0.94608000000000003</v>
      </c>
      <c r="Y16" s="511"/>
      <c r="Z16" s="511"/>
      <c r="AA16" s="511"/>
      <c r="AB16" s="512">
        <f>AC16*U16</f>
        <v>4.2098976593733592</v>
      </c>
      <c r="AC16" s="512">
        <f>IF(((D15+I15)*$B$2)&lt;=0,0,((D15+I15)*T16*$B$2))</f>
        <v>5.0887959066492119</v>
      </c>
      <c r="AD16" s="511">
        <v>30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R-SH_Det_GAS_X0</v>
      </c>
      <c r="AI16" s="361" t="str">
        <f>N16</f>
        <v>Residential Space Heating Detached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523" t="s">
        <v>259</v>
      </c>
      <c r="M17" s="52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LEFT(SETUP!B3,1)&amp;"-"&amp;RIGHT(COMM!$O$11,6)&amp;"_"&amp;RIGHT(O18,LEN(O18)-3)&amp;"_"&amp;SETUP!B64</f>
        <v>R-SH_Det_PEA_X0</v>
      </c>
      <c r="N18" s="361" t="str">
        <f>COMM!$P$11&amp;" "&amp;COMM!F7&amp;" "&amp;SETUP!C64</f>
        <v>Residential Space Heating Detached Peat to Residential Existing 00</v>
      </c>
      <c r="O18" s="361" t="str">
        <f>COMM!E7</f>
        <v>RSDPEA</v>
      </c>
      <c r="P18" s="361"/>
      <c r="Q18" s="361" t="str">
        <f>COMM!$O$11</f>
        <v>RSDSH_Det</v>
      </c>
      <c r="R18" s="507">
        <f>(E17+E18)/SUM($E$7:$E$25)</f>
        <v>2.90419545122383E-3</v>
      </c>
      <c r="S18" s="508">
        <f>R18*DwellingStocks!$K$38/1000</f>
        <v>2.1038855236931115</v>
      </c>
      <c r="T18" s="509">
        <f>(S18*1000)/(E17+E18)*DwellingStocks!$V$37+0.16</f>
        <v>2.1057216031108408</v>
      </c>
      <c r="U18" s="992">
        <f>(G17+G18)/200</f>
        <v>0.5457894736842106</v>
      </c>
      <c r="V18" s="992">
        <f>AB18/S18/X18</f>
        <v>0.10042021043323532</v>
      </c>
      <c r="W18" s="511">
        <v>20</v>
      </c>
      <c r="X18" s="509">
        <f>31.536*(AD18/1000)</f>
        <v>0.94608000000000003</v>
      </c>
      <c r="Y18" s="511"/>
      <c r="Z18" s="511"/>
      <c r="AA18" s="511"/>
      <c r="AB18" s="512">
        <f>AC18*U18</f>
        <v>0.19988080696795932</v>
      </c>
      <c r="AC18" s="512">
        <f>IF(((D17+I17)+D18+I18*$B$2)&lt;=0,0,((D17+I17+D18+I18)*T18*$B$2))</f>
        <v>0.36622327216887429</v>
      </c>
      <c r="AD18" s="511">
        <v>30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R-SH_Det_PEA_X0</v>
      </c>
      <c r="AI18" s="361" t="str">
        <f>N18</f>
        <v>Residential Space Heating Detached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523" t="s">
        <v>259</v>
      </c>
      <c r="M19" s="52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514">
        <f>E19/SUM($E$7:$E$25)</f>
        <v>4.3826607101153388E-2</v>
      </c>
      <c r="S20" s="515">
        <f>R20*DwellingStocks!$K$38/1000</f>
        <v>31.749297105278025</v>
      </c>
      <c r="T20" s="516">
        <f>(S20*1000)/E19*DwellingStocks!$V$37-0.1377</f>
        <v>1.8080216031108407</v>
      </c>
      <c r="U20" s="993">
        <f>G19/100</f>
        <v>0.61474226804123711</v>
      </c>
      <c r="V20" s="994">
        <f>SUM(AB20:AB22)/S20/X20</f>
        <v>0.13720876081054353</v>
      </c>
      <c r="W20" s="517">
        <v>20</v>
      </c>
      <c r="X20" s="990">
        <f>31.536*(AD20/1000)</f>
        <v>0.94608000000000003</v>
      </c>
      <c r="Y20" s="691">
        <f>RSD_Balance!$H$2</f>
        <v>0.19400000000000001</v>
      </c>
      <c r="Z20" s="517">
        <v>5</v>
      </c>
      <c r="AA20" s="517"/>
      <c r="AB20" s="518">
        <f>AC20*$U$20</f>
        <v>0.7995498544825238</v>
      </c>
      <c r="AC20" s="519">
        <f>IF(((D19+I19)*$B$2)&lt;=0,0,((D19+I19)*T20*$B$2))*Y20</f>
        <v>1.3006261258561933</v>
      </c>
      <c r="AD20" s="985">
        <v>30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R-SH_Det_SMF_X0</v>
      </c>
      <c r="AI20" s="361" t="str">
        <f>N20</f>
        <v>Residential Space Heating Detached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3.0663149058505033</v>
      </c>
      <c r="AC21" s="512">
        <f>IF(((D19+I19)*$B$2)&lt;=0,0,((D19+I19)*T20*$B$2))*Y21</f>
        <v>4.9879682352423078</v>
      </c>
      <c r="AD21" s="511">
        <v>30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0.2555262421542086</v>
      </c>
      <c r="AC22" s="519">
        <f>IF(((D19+I19)*$B$2)&lt;=0,0,((D19+I19)*T20*$B$2))*Y22</f>
        <v>0.41566401960352567</v>
      </c>
      <c r="AD22" s="985">
        <v>30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>M24</f>
        <v>R-SH_Det_HET_X0</v>
      </c>
      <c r="AI22" s="361" t="str">
        <f>N24</f>
        <v>Residential Space Heating Detached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LEFT(SETUP!B3,1)&amp;"-"&amp;RIGHT(COMM!$O$11,6)&amp;"_"&amp;RIGHT(O23,LEN(O23)-3)&amp;"_"&amp;SETUP!B64</f>
        <v>R-SH_Det_WOO_X0</v>
      </c>
      <c r="N23" s="361" t="str">
        <f>COMM!$P$11&amp;" "&amp;COMM!F16&amp;" "&amp;SETUP!C64</f>
        <v>Residential Space Heating Detached Biomass to Residential Existing 00</v>
      </c>
      <c r="O23" s="361" t="str">
        <f>COMM!E16</f>
        <v>RSDWOO</v>
      </c>
      <c r="P23" s="361"/>
      <c r="Q23" s="361" t="str">
        <f>COMM!$O$11</f>
        <v>RSDSH_Det</v>
      </c>
      <c r="R23" s="507">
        <f>(E20+E21+E22+E23)/SUM($E$7:$E$25)</f>
        <v>4.9608630470321458E-3</v>
      </c>
      <c r="S23" s="508">
        <f>R23*DwellingStocks!$K$38/1000</f>
        <v>3.5937966727676112</v>
      </c>
      <c r="T23" s="509">
        <f>(S23*1000)/(E20+E21+E22+E23)*DwellingStocks!$V$37+0.2475</f>
        <v>2.1932216031108407</v>
      </c>
      <c r="U23" s="992">
        <f>(G21+G22+G23)/300</f>
        <v>0.72928609692169366</v>
      </c>
      <c r="V23" s="992">
        <f>AB23/S23/X23</f>
        <v>9.6348966878171544E-2</v>
      </c>
      <c r="W23" s="511">
        <v>20</v>
      </c>
      <c r="X23" s="509">
        <f t="shared" ref="X23:X24" si="3">31.536*(AD23/1000)</f>
        <v>0.94608000000000003</v>
      </c>
      <c r="Y23" s="511"/>
      <c r="Z23" s="511"/>
      <c r="AA23" s="511"/>
      <c r="AB23" s="512">
        <f>AC23*U23</f>
        <v>0.32758833306316304</v>
      </c>
      <c r="AC23" s="512">
        <f>IF(((D20+I20+D21+I21+D22+I22+D23+I23)*$B$2)&lt;=0,0,((D20+I20+D21+I21+D22+I22+D23+I23)*T23*$B$2))</f>
        <v>0.44919042670072662</v>
      </c>
      <c r="AD23" s="511">
        <v>30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51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514">
        <f>E24/SUM($E$7:$E$25)</f>
        <v>7.156901890175457E-4</v>
      </c>
      <c r="S24" s="515">
        <f>R24*DwellingStocks!$K$38/1000</f>
        <v>0.51846724967793933</v>
      </c>
      <c r="T24" s="516">
        <f>(S24*1000)/E24*DwellingStocks!$V$37</f>
        <v>1.9457216031108402</v>
      </c>
      <c r="U24" s="994">
        <f>G24/100</f>
        <v>0.65865731206453049</v>
      </c>
      <c r="V24" s="994">
        <f>AB24/S24/X24</f>
        <v>0.20082509173370536</v>
      </c>
      <c r="W24" s="517">
        <v>20</v>
      </c>
      <c r="X24" s="990">
        <f t="shared" si="3"/>
        <v>0.94608000000000003</v>
      </c>
      <c r="Y24" s="517"/>
      <c r="Z24" s="517"/>
      <c r="AA24" s="517"/>
      <c r="AB24" s="518">
        <f>AC24*U24</f>
        <v>9.8507016095347608E-2</v>
      </c>
      <c r="AC24" s="519">
        <f>IF(((D24+I24)*$B$2)&lt;=0,0,((D24+I24)*T24*$B$2))</f>
        <v>0.14955731044202938</v>
      </c>
      <c r="AD24" s="985">
        <v>30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3"/>
      <c r="M25" s="523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3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812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724.42972899999995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37.567652872103345</v>
      </c>
      <c r="AC27" s="499">
        <f>SUM(AC6:AC25)</f>
        <v>47.534605078213644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38" t="s">
        <v>798</v>
      </c>
      <c r="C28" s="1139"/>
      <c r="D28" s="1139"/>
      <c r="E28" s="1139"/>
      <c r="F28" s="1139"/>
      <c r="G28" s="1140"/>
      <c r="H28" s="1138" t="s">
        <v>799</v>
      </c>
      <c r="I28" s="1139"/>
      <c r="J28" s="1140"/>
      <c r="K28" s="324"/>
      <c r="L28" s="324"/>
      <c r="M28" s="324"/>
      <c r="N28" s="324"/>
      <c r="O28" s="324"/>
      <c r="P28" s="324"/>
      <c r="Q28" s="324"/>
      <c r="R28" s="324"/>
      <c r="S28" s="324"/>
      <c r="T28" s="600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812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/>
      <c r="Q33" s="361" t="str">
        <f>COMM!$O$17</f>
        <v>RSDWH_Det</v>
      </c>
      <c r="R33" s="507">
        <f>(E31+E38+E40)/SUM($E$31:$E$49)-($R$51/7)</f>
        <v>4.2750604037060293E-3</v>
      </c>
      <c r="S33" s="508">
        <f>R33*DwellingStocks!$K$38/1000</f>
        <v>3.096980849715389</v>
      </c>
      <c r="T33" s="601">
        <f>IFERROR((S33*1000)/(E31+E38+E40),0)+1.1037</f>
        <v>3.1697312539795788</v>
      </c>
      <c r="U33" s="992">
        <f>U7</f>
        <v>0.61986329460013678</v>
      </c>
      <c r="V33" s="992">
        <f>IFERROR(AB33/S33/X33,0)</f>
        <v>7.2518315131287633E-2</v>
      </c>
      <c r="W33" s="511">
        <v>20</v>
      </c>
      <c r="X33" s="509">
        <f t="shared" ref="X33:X40" si="4">31.536*(AD33/1000)</f>
        <v>0.25228800000000001</v>
      </c>
      <c r="Y33" s="511"/>
      <c r="Z33" s="511"/>
      <c r="AA33" s="511"/>
      <c r="AB33" s="512">
        <f>AC33*U33</f>
        <v>5.666081526620232E-2</v>
      </c>
      <c r="AC33" s="512">
        <f>IF(((D31+I31+D38+I38+D40+I40)*$B$2)&lt;=0,0,((D31+I31+D38+I38+D40+I40)*T33*$B$2))</f>
        <v>9.1408566630410415E-2</v>
      </c>
      <c r="AD33" s="511">
        <v>8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5">M33</f>
        <v>R-WH_Det_COA_X0</v>
      </c>
      <c r="AI33" s="361" t="str">
        <f t="shared" si="5"/>
        <v>Residential Water Heating Detached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514">
        <f>E32/SUM($E$31:$E$49)</f>
        <v>7.6099157201833988E-6</v>
      </c>
      <c r="S34" s="515">
        <f>R34*DwellingStocks!$K$38/1000</f>
        <v>5.5128491828852991E-3</v>
      </c>
      <c r="T34" s="516">
        <f>IFERROR((S34*1000)/E32,0)</f>
        <v>2.7564245914426495</v>
      </c>
      <c r="U34" s="993">
        <v>0.9</v>
      </c>
      <c r="V34" s="994">
        <f>AB34/S34/X34</f>
        <v>4.2328767123287675E-2</v>
      </c>
      <c r="W34" s="517">
        <v>20</v>
      </c>
      <c r="X34" s="990">
        <f t="shared" si="4"/>
        <v>0.25228800000000001</v>
      </c>
      <c r="Y34" s="517"/>
      <c r="Z34" s="517"/>
      <c r="AA34" s="517"/>
      <c r="AB34" s="518">
        <f>AC34*U34</f>
        <v>5.8871936937999427E-5</v>
      </c>
      <c r="AC34" s="519">
        <f>IF(((D32+I32)*$B$2)&lt;=0,0,((D32+I32)*T34*$B$2))</f>
        <v>6.5413263264443806E-5</v>
      </c>
      <c r="AD34" s="985">
        <v>8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/>
      <c r="Q35" s="361" t="str">
        <f>COMM!$O$17</f>
        <v>RSDWH_Det</v>
      </c>
      <c r="R35" s="507">
        <f>E33/SUM($E$31:$E$49)</f>
        <v>7.6099157201833988E-6</v>
      </c>
      <c r="S35" s="508">
        <f>R35*DwellingStocks!$K$38/1000</f>
        <v>5.5128491828852991E-3</v>
      </c>
      <c r="T35" s="509">
        <f>IFERROR((S35*1000)/E33,0)</f>
        <v>2.7564245914426495</v>
      </c>
      <c r="U35" s="995">
        <v>0.9</v>
      </c>
      <c r="V35" s="992">
        <f>IFERROR(AB35/S35/X35,0)</f>
        <v>4.7947345890410963E-2</v>
      </c>
      <c r="W35" s="511">
        <v>20</v>
      </c>
      <c r="X35" s="509">
        <f t="shared" si="4"/>
        <v>0.25228800000000001</v>
      </c>
      <c r="Y35" s="511"/>
      <c r="Z35" s="511"/>
      <c r="AA35" s="511"/>
      <c r="AB35" s="512">
        <f>IFERROR(AC35*U35,0)</f>
        <v>6.6686400654739344E-5</v>
      </c>
      <c r="AC35" s="512">
        <f>IF(((D33+I33)*$B$2)&lt;=0,0,((D33+I33)*T35*$B$2))</f>
        <v>7.4096000727488155E-5</v>
      </c>
      <c r="AD35" s="511">
        <v>8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5"/>
        <v>R-WH_Det_ETH_X0</v>
      </c>
      <c r="AI35" s="361" t="str">
        <f t="shared" si="5"/>
        <v>Residential Water Heating Detached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514">
        <f>(E34+E35)/SUM($E$31:$E$49)-($R$51/7)</f>
        <v>2.0773357685063637E-2</v>
      </c>
      <c r="S36" s="515">
        <f>(R36)*DwellingStocks!$K$38/1000</f>
        <v>15.048837878210716</v>
      </c>
      <c r="T36" s="516">
        <f>IFERROR((S36*1000)/(E34+E35),0)+0.5842</f>
        <v>3.1632639037207739</v>
      </c>
      <c r="U36" s="994">
        <f>U10</f>
        <v>0.82661774762699336</v>
      </c>
      <c r="V36" s="994">
        <f t="shared" ref="V36:V44" si="6">AB36/S36/X36</f>
        <v>6.8787509731139285E-2</v>
      </c>
      <c r="W36" s="517">
        <v>20</v>
      </c>
      <c r="X36" s="990">
        <f t="shared" si="4"/>
        <v>0.25228800000000001</v>
      </c>
      <c r="Y36" s="517"/>
      <c r="Z36" s="517"/>
      <c r="AA36" s="517"/>
      <c r="AB36" s="518">
        <f>AC36*U36</f>
        <v>0.2611614942210318</v>
      </c>
      <c r="AC36" s="519">
        <f>IF(((D34+I34+D35+I35)*$B$2)&lt;=0,0,((D34+I34+D35+I35)*T36*$B$2))</f>
        <v>0.31593985850262613</v>
      </c>
      <c r="AD36" s="985">
        <v>8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/>
      <c r="Q37" s="361" t="str">
        <f>COMM!$O$17</f>
        <v>RSDWH_Det</v>
      </c>
      <c r="R37" s="507">
        <f>(ArchetypeDemand!W26*SUM(E36+E49))/SUM($E$31:$E$49)-($R$51/7)</f>
        <v>4.604512680022068E-2</v>
      </c>
      <c r="S37" s="508">
        <f>R37*DwellingStocks!$K$38/1000</f>
        <v>33.356458729654499</v>
      </c>
      <c r="T37" s="509">
        <f>IFERROR((S37*1000)/E49,0)-0.482</f>
        <v>4.8135165470161132</v>
      </c>
      <c r="U37" s="992">
        <f>U11</f>
        <v>0.99952095808383234</v>
      </c>
      <c r="V37" s="992">
        <f t="shared" si="6"/>
        <v>4.6514457045213335E-2</v>
      </c>
      <c r="W37" s="511">
        <v>20</v>
      </c>
      <c r="X37" s="509">
        <f t="shared" si="4"/>
        <v>0.25228800000000001</v>
      </c>
      <c r="Y37" s="511"/>
      <c r="Z37" s="511"/>
      <c r="AA37" s="511"/>
      <c r="AB37" s="512">
        <f>AC37*U37</f>
        <v>0.39143935540298547</v>
      </c>
      <c r="AC37" s="512">
        <f>IF(((D49+I49)*$B$2)&lt;=0,0,((D49+I49)*T37*$B$2))</f>
        <v>0.39162696113286949</v>
      </c>
      <c r="AD37" s="511">
        <v>8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5"/>
        <v>R-WH_Det_ELC_X0</v>
      </c>
      <c r="AI37" s="361" t="str">
        <f t="shared" si="5"/>
        <v>Residential Water Heating Detached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514">
        <f>(ArchetypeDemand!X26*SUM(E36+E49)/SUM($E$31:$E$49)-($R$51/7))</f>
        <v>1.8917299240910908E-2</v>
      </c>
      <c r="S38" s="515">
        <f>R38*DwellingStocks!$K$38/1000</f>
        <v>13.704253962504994</v>
      </c>
      <c r="T38" s="516">
        <f>IFERROR((S38*1000)/E36,0)+0.392</f>
        <v>1.5810892809114963</v>
      </c>
      <c r="U38" s="994">
        <f>U12</f>
        <v>3.0897837837837834</v>
      </c>
      <c r="V38" s="994">
        <f t="shared" si="6"/>
        <v>0.45983560612561974</v>
      </c>
      <c r="W38" s="517">
        <v>20</v>
      </c>
      <c r="X38" s="990">
        <f t="shared" si="4"/>
        <v>6.3072000000000003E-2</v>
      </c>
      <c r="Y38" s="517"/>
      <c r="Z38" s="517"/>
      <c r="AA38" s="517"/>
      <c r="AB38" s="518">
        <f>AC38*U38</f>
        <v>0.39746107010568743</v>
      </c>
      <c r="AC38" s="519">
        <f>IF(((D49+I49)*$B$2)&lt;=0,0,((D49+I49)*T38*$B$2))</f>
        <v>0.12863717914233863</v>
      </c>
      <c r="AD38" s="985">
        <v>2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42"/>
      <c r="M39" s="42"/>
      <c r="N39" s="513"/>
      <c r="O39" s="42"/>
      <c r="P39" s="42" t="s">
        <v>1013</v>
      </c>
      <c r="Q39" s="42"/>
      <c r="R39" s="514"/>
      <c r="S39" s="515"/>
      <c r="T39" s="516"/>
      <c r="U39" s="994"/>
      <c r="V39" s="994"/>
      <c r="W39" s="517"/>
      <c r="X39" s="990">
        <f t="shared" si="4"/>
        <v>0.25228800000000001</v>
      </c>
      <c r="Y39" s="517"/>
      <c r="Z39" s="517"/>
      <c r="AA39" s="517">
        <f>AC39/AB38</f>
        <v>0.22070399655275286</v>
      </c>
      <c r="AB39" s="518"/>
      <c r="AC39" s="519">
        <f>RSD_Balance!K22</f>
        <v>8.7721246646459097E-2</v>
      </c>
      <c r="AD39" s="985">
        <v>8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R-WH_Det_KER_X0</v>
      </c>
      <c r="AI39" s="361" t="str">
        <f>N40</f>
        <v>Residential Water Heating Detached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LEFT(SETUP!B3,1)&amp;"-"&amp;RIGHT(COMM!$O$17,6)&amp;"_"&amp;RIGHT(O40,LEN(O40)-3)&amp;"_"&amp;SETUP!$B$64</f>
        <v>R-WH_Det_KER_X0</v>
      </c>
      <c r="N40" s="361" t="str">
        <f>COMM!$P$17&amp;" "&amp;COMM!F10&amp;" "&amp;SETUP!$C$64</f>
        <v>Residential Water Heating Detached Kerosene to Residential Existing 00</v>
      </c>
      <c r="O40" s="361" t="str">
        <f>COMM!$E$10</f>
        <v>RSDKER</v>
      </c>
      <c r="P40" s="361"/>
      <c r="Q40" s="361" t="str">
        <f>COMM!$O$17</f>
        <v>RSDWH_Det</v>
      </c>
      <c r="R40" s="507">
        <f>E37/SUM($E$31:$E$49)-($R$51/7)</f>
        <v>0.69549131518368434</v>
      </c>
      <c r="S40" s="508">
        <f>R40*DwellingStocks!$K$38/1000</f>
        <v>503.83458498037004</v>
      </c>
      <c r="T40" s="601">
        <f>IFERROR((S40*1000)/E37,0)-0.1727</f>
        <v>2.5780743732583358</v>
      </c>
      <c r="U40" s="992">
        <f>U14</f>
        <v>0.82280373831775711</v>
      </c>
      <c r="V40" s="992">
        <f t="shared" si="6"/>
        <v>5.3657823067608468E-2</v>
      </c>
      <c r="W40" s="511">
        <v>20</v>
      </c>
      <c r="X40" s="509">
        <f t="shared" si="4"/>
        <v>0.25228800000000001</v>
      </c>
      <c r="Y40" s="511"/>
      <c r="Z40" s="511"/>
      <c r="AA40" s="511"/>
      <c r="AB40" s="512">
        <f>AC40*U40</f>
        <v>6.8205220721877682</v>
      </c>
      <c r="AC40" s="512">
        <f>IF(((D37+I37)*$B$2)&lt;=0,0,((D37+I37)*T40*$B$2))</f>
        <v>8.2893668982745474</v>
      </c>
      <c r="AD40" s="511">
        <v>8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R-WH_Det_GAS_X0</v>
      </c>
      <c r="AI41" s="361" t="str">
        <f>N42</f>
        <v>Residential Water Heating Detached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LEFT(SETUP!B3,1)&amp;"-"&amp;RIGHT(COMM!$O$17,6)&amp;"_"&amp;RIGHT(O42,LEN(O42)-3)&amp;"_"&amp;SETUP!$B$64</f>
        <v>R-WH_Det_GAS_X0</v>
      </c>
      <c r="N42" s="361" t="str">
        <f>COMM!$P$17&amp;" "&amp;COMM!F14&amp;" "&amp;SETUP!$C$64</f>
        <v>Residential Water Heating Detached Natural Gas to Residential Existing 00</v>
      </c>
      <c r="O42" s="361" t="str">
        <f>COMM!$E$14</f>
        <v>RSDGAS</v>
      </c>
      <c r="P42" s="361"/>
      <c r="Q42" s="361" t="str">
        <f>COMM!$O$17</f>
        <v>RSDWH_Det</v>
      </c>
      <c r="R42" s="507">
        <f>E39/SUM($E$31:$E$49)-($R$51/7)</f>
        <v>0.15662937807963778</v>
      </c>
      <c r="S42" s="508">
        <f>R42*DwellingStocks!$K$38/1000</f>
        <v>113.46697791567054</v>
      </c>
      <c r="T42" s="601">
        <f>IFERROR((S42*1000)/E39,0)-0.441</f>
        <v>2.2905112642193197</v>
      </c>
      <c r="U42" s="992">
        <f>U16</f>
        <v>0.82728758169934635</v>
      </c>
      <c r="V42" s="992">
        <f t="shared" si="6"/>
        <v>4.6985228618266657E-2</v>
      </c>
      <c r="W42" s="511">
        <v>20</v>
      </c>
      <c r="X42" s="509">
        <f t="shared" ref="X42" si="7">31.536*(AD42/1000)</f>
        <v>0.25228800000000001</v>
      </c>
      <c r="Y42" s="511"/>
      <c r="Z42" s="511"/>
      <c r="AA42" s="511"/>
      <c r="AB42" s="512">
        <f>AC42*U42</f>
        <v>1.3450159246005033</v>
      </c>
      <c r="AC42" s="512">
        <f>IF(((D39+I39)*$B$2)&lt;=0,0,((D39+I39)*T42*$B$2))</f>
        <v>1.6258142323829905</v>
      </c>
      <c r="AD42" s="511">
        <v>8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R-WH_Det_PEA_X0</v>
      </c>
      <c r="AI43" s="361" t="str">
        <f>N44</f>
        <v>Residential Water Heating Detached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LEFT(SETUP!B3,1)&amp;"-"&amp;RIGHT(COMM!$O$17,6)&amp;"_"&amp;RIGHT(O44,LEN(O44)-3)&amp;"_"&amp;SETUP!$B$64</f>
        <v>R-WH_Det_PEA_X0</v>
      </c>
      <c r="N44" s="361" t="str">
        <f>COMM!$P$17&amp;" "&amp;COMM!F7&amp;" "&amp;SETUP!$C$64</f>
        <v>Residential Water Heating Detached Peat to Residential Existing 00</v>
      </c>
      <c r="O44" s="361" t="str">
        <f>COMM!$E$7</f>
        <v>RSDPEA</v>
      </c>
      <c r="P44" s="361"/>
      <c r="Q44" s="361" t="str">
        <f>COMM!$O$17</f>
        <v>RSDWH_Det</v>
      </c>
      <c r="R44" s="507">
        <f>(E41+E42)/SUM($E$31:$E$49)</f>
        <v>3.0135266251926258E-3</v>
      </c>
      <c r="S44" s="508">
        <f>R44*DwellingStocks!$K$38/1000</f>
        <v>2.1830882764225783</v>
      </c>
      <c r="T44" s="509">
        <f>IFERROR((S38*1000)/E36,0)+0.16</f>
        <v>1.349089280911496</v>
      </c>
      <c r="U44" s="992">
        <f>U18</f>
        <v>0.5457894736842106</v>
      </c>
      <c r="V44" s="992">
        <f t="shared" si="6"/>
        <v>2.3631578918934824E-2</v>
      </c>
      <c r="W44" s="511">
        <v>20</v>
      </c>
      <c r="X44" s="509">
        <f t="shared" ref="X44" si="8">31.536*(AD44/1000)</f>
        <v>0.25228800000000001</v>
      </c>
      <c r="Y44" s="511"/>
      <c r="Z44" s="511"/>
      <c r="AA44" s="511"/>
      <c r="AB44" s="512">
        <f>AC44*U44</f>
        <v>1.3015493237595644E-2</v>
      </c>
      <c r="AC44" s="512">
        <f>IF(((D41+I41+D42+I42)*$B$2)&lt;=0,0,((D41+I41+D42+I42)*T44*$B$2))</f>
        <v>2.384709464940378E-2</v>
      </c>
      <c r="AD44" s="511">
        <v>8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R-WH_Det_SMF_X0</v>
      </c>
      <c r="AI45" s="361" t="str">
        <f>N46</f>
        <v>Residential Water Heating Detached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514">
        <f>E43/SUM($E$31:$E$49)-($R$51/7)</f>
        <v>3.9265452885109291E-2</v>
      </c>
      <c r="S46" s="515">
        <f>R46*DwellingStocks!$K$38/1000</f>
        <v>28.445061392621987</v>
      </c>
      <c r="T46" s="516">
        <f>(S46*1000)/E43-0.1377</f>
        <v>2.5219597842563801</v>
      </c>
      <c r="U46" s="993">
        <f>U20</f>
        <v>0.61474226804123711</v>
      </c>
      <c r="V46" s="994">
        <f>SUM(AB46:AB48)/S46/X46</f>
        <v>4.4737576657325105E-2</v>
      </c>
      <c r="W46" s="517">
        <v>20</v>
      </c>
      <c r="X46" s="990">
        <f t="shared" ref="X46" si="9">31.536*(AD46/1000)</f>
        <v>0.25228800000000001</v>
      </c>
      <c r="Y46" s="691">
        <f>RSD_Balance!$H$2</f>
        <v>0.19400000000000001</v>
      </c>
      <c r="Z46" s="517">
        <v>5</v>
      </c>
      <c r="AA46" s="517"/>
      <c r="AB46" s="518">
        <f>AC46*$U$46</f>
        <v>6.2284166191667649E-2</v>
      </c>
      <c r="AC46" s="519">
        <f>IF(((D43+I43)*$B$2)&lt;=0,0,((D43+I43)*T46*$B$2))*Y46</f>
        <v>0.10131752675820496</v>
      </c>
      <c r="AD46" s="985">
        <v>8</v>
      </c>
      <c r="AE46" s="693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 t="shared" ref="AB47:AB48" si="10">AC47*$U$46</f>
        <v>0.23886298786907589</v>
      </c>
      <c r="AC47" s="512">
        <f>IF(((D43+I43)*$B$2)&lt;=0,0,((D43+I43)*T46*$B$2))*Y47</f>
        <v>0.38855793767064167</v>
      </c>
      <c r="AD47" s="511">
        <v>8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R-WH_Det_HET_X0</v>
      </c>
      <c r="AI47" s="361" t="str">
        <f>N50</f>
        <v>Residential Water Heating Detached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si="10"/>
        <v>1.9905248989089661E-2</v>
      </c>
      <c r="AC48" s="519">
        <f>IF(((D43+I43)*$B$2)&lt;=0,0,((D43+I43)*T46*$B$2))*Y48</f>
        <v>3.2379828139220142E-2</v>
      </c>
      <c r="AD48" s="985">
        <v>8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LEFT(SETUP!B3,1)&amp;"-"&amp;RIGHT(COMM!$O$17,6)&amp;"_"&amp;RIGHT(O49,LEN(O49)-3)&amp;"_"&amp;SETUP!B64</f>
        <v>R-WH_Det_WOO_X0</v>
      </c>
      <c r="N49" s="361" t="str">
        <f>COMM!$P$17&amp;" "&amp;COMM!F16&amp;" "&amp;SETUP!C64</f>
        <v>Residential Water Heating Detached Biomass to Residential Existing 00</v>
      </c>
      <c r="O49" s="361" t="str">
        <f>COMM!E16</f>
        <v>RSDWOO</v>
      </c>
      <c r="P49" s="361"/>
      <c r="Q49" s="361" t="str">
        <f>COMM!$O$17</f>
        <v>RSDWH_Det</v>
      </c>
      <c r="R49" s="507">
        <f>(E47+E44+E45+E46)/SUM($E$31:$E$49)</f>
        <v>4.8513212716169169E-3</v>
      </c>
      <c r="S49" s="508">
        <f>R49*DwellingStocks!$K$38/1000</f>
        <v>3.5144413540893784</v>
      </c>
      <c r="T49" s="509">
        <f>(S49*1000)/(E47+E44+E45+E46)+0.2475</f>
        <v>3.0039245914426496</v>
      </c>
      <c r="U49" s="992">
        <f>U23</f>
        <v>0.72928609692169366</v>
      </c>
      <c r="V49" s="992">
        <f t="shared" ref="V49:V50" si="13">AB49/S49/X49</f>
        <v>5.7798878941989311E-2</v>
      </c>
      <c r="W49" s="511">
        <v>20</v>
      </c>
      <c r="X49" s="509">
        <f t="shared" ref="X49:X51" si="14">31.536*(AD49/1000)</f>
        <v>0.25228800000000001</v>
      </c>
      <c r="Y49" s="511"/>
      <c r="Z49" s="511"/>
      <c r="AA49" s="511"/>
      <c r="AB49" s="512">
        <f>AC49*U49</f>
        <v>5.1247455796048343E-2</v>
      </c>
      <c r="AC49" s="512">
        <f>IF(((D44+I44+D45+I45+D46+I46+D47+I47)*$B$2)&lt;=0,0,((D44+I44+D45+I45+D46+I46+D47+I47)*T49*$B$2))</f>
        <v>7.0270715446740489E-2</v>
      </c>
      <c r="AD49" s="511">
        <v>8</v>
      </c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51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514">
        <f>E48/SUM($E$31:$E$49)</f>
        <v>7.2294199341742292E-4</v>
      </c>
      <c r="S50" s="515">
        <f>R50*DwellingStocks!$K$38/1000</f>
        <v>0.52372067237410336</v>
      </c>
      <c r="T50" s="516">
        <f>(S50*1000)/E48</f>
        <v>2.7564245914426495</v>
      </c>
      <c r="U50" s="994">
        <f>U24</f>
        <v>0.65865731206453049</v>
      </c>
      <c r="V50" s="994">
        <f t="shared" si="13"/>
        <v>5.1032329364559198E-3</v>
      </c>
      <c r="W50" s="517">
        <v>20</v>
      </c>
      <c r="X50" s="990">
        <f t="shared" si="14"/>
        <v>0.25228800000000001</v>
      </c>
      <c r="Y50" s="517"/>
      <c r="Z50" s="517"/>
      <c r="AA50" s="517"/>
      <c r="AB50" s="518">
        <f>AC50*U50</f>
        <v>6.7428221191252746E-4</v>
      </c>
      <c r="AC50" s="519">
        <f>IF(((D48+I48)*$B$2)&lt;=0,0,((D48+I48)*T50*$B$2))</f>
        <v>1.0237223508519498E-3</v>
      </c>
      <c r="AD50" s="985">
        <v>8</v>
      </c>
      <c r="AE50" s="344"/>
      <c r="AF50" s="324"/>
      <c r="AG50" s="324"/>
      <c r="AH50" s="324"/>
      <c r="AI50" s="324"/>
      <c r="AJ50" s="324"/>
      <c r="AK50" s="324"/>
      <c r="AL50" s="324"/>
      <c r="AM50" s="324"/>
      <c r="AN50" s="324"/>
      <c r="AO50" s="323"/>
    </row>
    <row r="51" spans="1:43" ht="21.75" thickBot="1">
      <c r="B51" s="71" t="s">
        <v>813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LEFT(SETUP!B3,1)&amp;"-"&amp;RIGHT(COMM!$O$17,6)&amp;"_"&amp;RIGHT(O51,LEN(O51)-3)&amp;"_"&amp;SETUP!B64</f>
        <v>R-WH_Det_SOL_X0</v>
      </c>
      <c r="N51" s="361" t="str">
        <f>COMM!$P$17&amp;" "&amp;COMM!F15&amp;" "&amp;SETUP!C64</f>
        <v>Residential Water Heating Detached Solar Thermal to Residential Existing 00</v>
      </c>
      <c r="O51" s="361" t="str">
        <f>COMM!E15</f>
        <v>RSDSOL</v>
      </c>
      <c r="P51" s="361"/>
      <c r="Q51" s="361" t="str">
        <f>COMM!$O$17</f>
        <v>RSDWH_Det</v>
      </c>
      <c r="R51" s="507">
        <v>0.01</v>
      </c>
      <c r="S51" s="508">
        <f>R51*DwellingStocks!$K$38/1000</f>
        <v>7.2442972899999996</v>
      </c>
      <c r="T51" s="509">
        <f>MAX(T33:T50)</f>
        <v>4.8135165470161132</v>
      </c>
      <c r="U51" s="992">
        <v>1</v>
      </c>
      <c r="V51" s="992">
        <f>AB51/S51/X51</f>
        <v>0.14558807459639667</v>
      </c>
      <c r="W51" s="511">
        <v>20</v>
      </c>
      <c r="X51" s="509">
        <f t="shared" si="14"/>
        <v>0.25228800000000001</v>
      </c>
      <c r="Y51" s="511"/>
      <c r="Z51" s="511"/>
      <c r="AA51" s="511"/>
      <c r="AB51" s="512">
        <f>AC51*U51</f>
        <v>0.26608393894100396</v>
      </c>
      <c r="AC51" s="512">
        <f>RSD_Balance!K18</f>
        <v>0.26608393894100396</v>
      </c>
      <c r="AD51" s="511">
        <v>8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724.42972899999995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9.924459863358166</v>
      </c>
      <c r="AC54" s="499">
        <f>SUM(AC31:AC52)</f>
        <v>11.8141352159323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70"/>
      <c r="M56" s="70" t="s">
        <v>813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R-LT_Det_X0</v>
      </c>
      <c r="AI58" s="361" t="str">
        <f>N59</f>
        <v>Residential Lighting Detached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LEFT(SETUP!B3,1)&amp;"-"&amp;RIGHT(COMM!$O$20,6)&amp;"_"&amp;SETUP!B64</f>
        <v>R-LT_Det_X0</v>
      </c>
      <c r="N59" s="361" t="str">
        <f>COMM!$P$20&amp;" "&amp;SETUP!$C$64</f>
        <v>Residential Lighting Detached Existing 00</v>
      </c>
      <c r="O59" s="361" t="str">
        <f>COMM!E24</f>
        <v>RSDELC</v>
      </c>
      <c r="P59" s="361"/>
      <c r="Q59" s="361" t="str">
        <f>COMM!$O$20</f>
        <v>RSDLT_Det</v>
      </c>
      <c r="R59" s="361">
        <v>1</v>
      </c>
      <c r="S59" s="509">
        <f>DwellingStocks!K38/1000</f>
        <v>724.42972899999995</v>
      </c>
      <c r="T59" s="361">
        <f>(S59*1000)/SUM(G54:G62)-0.188</f>
        <v>2.540641381440425</v>
      </c>
      <c r="U59" s="992">
        <v>0.4</v>
      </c>
      <c r="V59" s="992">
        <f>AB59/S59/X59</f>
        <v>0.49011428261671697</v>
      </c>
      <c r="W59" s="511">
        <v>10</v>
      </c>
      <c r="X59" s="508">
        <f t="shared" ref="X59:X60" si="15">31.536*(AD59/1000)</f>
        <v>3.0747599999999997E-3</v>
      </c>
      <c r="Y59" s="511"/>
      <c r="Z59" s="511"/>
      <c r="AA59" s="511"/>
      <c r="AB59" s="512">
        <f>AC59*U59</f>
        <v>1.0917038597696378</v>
      </c>
      <c r="AC59" s="512">
        <f>IF(((D54+D55+D56+D57+D58+D59+D60+D61+D62)*$B$2)&lt;=0,0,((D54+D55+D56+D57+D58+D59+D60+D61+D62)*T59*$B$2))</f>
        <v>2.7292596494240944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R-PF_Det_X0</v>
      </c>
      <c r="AI59" s="513" t="str">
        <f>N60</f>
        <v>Residential Pumps &amp; Fans Detached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LEFT(SETUP!B3,1)&amp;"-"&amp;RIGHT(COMM!$O$23,6)&amp;"_"&amp;SETUP!$B$64</f>
        <v>R-PF_Det_X0</v>
      </c>
      <c r="N60" s="513" t="str">
        <f>COMM!$P$23&amp;" "&amp;SETUP!$C$64</f>
        <v>Residential Pumps &amp; Fans Detached Existing 00</v>
      </c>
      <c r="O60" s="513" t="str">
        <f>COMM!E24</f>
        <v>RSDELC</v>
      </c>
      <c r="P60" s="513"/>
      <c r="Q60" s="513" t="str">
        <f>COMM!$O$23</f>
        <v>RSDPF_Det</v>
      </c>
      <c r="R60" s="513">
        <v>1</v>
      </c>
      <c r="S60" s="998">
        <f>DwellingStocks!K38/1000</f>
        <v>724.42972899999995</v>
      </c>
      <c r="T60" s="513">
        <f>(S60*1000)/SUM(G54:G62)-0.188</f>
        <v>2.540641381440425</v>
      </c>
      <c r="U60" s="999">
        <v>0.6</v>
      </c>
      <c r="V60" s="999">
        <f t="shared" ref="V60" si="16">AB60/S60/X60</f>
        <v>0.29839165082681329</v>
      </c>
      <c r="W60" s="1000">
        <v>15</v>
      </c>
      <c r="X60" s="1001">
        <f t="shared" si="15"/>
        <v>1.5768000000000002E-3</v>
      </c>
      <c r="Y60" s="1000"/>
      <c r="Z60" s="1000"/>
      <c r="AA60" s="1000"/>
      <c r="AB60" s="1002">
        <f>AC60*U60</f>
        <v>0.34084705263126108</v>
      </c>
      <c r="AC60" s="519">
        <f>IF(((F54+F55+F56+F57+F58+F59+F60+F61+F62)*$B$2)&lt;=0,0,((F54+F55+F56+F57+F58+F59+F60+F61+F62)*T60*$B$2))</f>
        <v>0.56807842105210182</v>
      </c>
      <c r="AD60" s="984">
        <v>0.05</v>
      </c>
      <c r="AE60" s="324"/>
    </row>
    <row r="61" spans="1:43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30">
      <c r="AC70"/>
      <c r="AD70" s="548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20" t="s">
        <v>459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460</v>
      </c>
      <c r="X4" s="94" t="s">
        <v>460</v>
      </c>
      <c r="Y4" s="94"/>
    </row>
    <row r="6" spans="1:48">
      <c r="B6" t="s">
        <v>397</v>
      </c>
      <c r="C6" t="s">
        <v>293</v>
      </c>
      <c r="D6" t="s">
        <v>438</v>
      </c>
      <c r="E6" s="94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s="94" t="s">
        <v>441</v>
      </c>
      <c r="M6" s="94" t="s">
        <v>442</v>
      </c>
      <c r="N6" t="s">
        <v>462</v>
      </c>
      <c r="O6" t="s">
        <v>463</v>
      </c>
      <c r="P6" t="s">
        <v>464</v>
      </c>
      <c r="Q6" t="s">
        <v>465</v>
      </c>
      <c r="R6" s="94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s="94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s="94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s="94" t="s">
        <v>468</v>
      </c>
      <c r="AU6" t="s">
        <v>469</v>
      </c>
      <c r="AV6" t="s">
        <v>470</v>
      </c>
    </row>
    <row r="7" spans="1:48">
      <c r="B7" t="s">
        <v>400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614</v>
      </c>
      <c r="AE7" t="s">
        <v>614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400</v>
      </c>
      <c r="C8" t="s">
        <v>52</v>
      </c>
      <c r="D8" t="s">
        <v>452</v>
      </c>
      <c r="E8" t="s">
        <v>452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448</v>
      </c>
      <c r="AC8" t="s">
        <v>452</v>
      </c>
      <c r="AD8" t="s">
        <v>141</v>
      </c>
      <c r="AE8" t="s">
        <v>614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400</v>
      </c>
      <c r="C9" t="s">
        <v>54</v>
      </c>
      <c r="D9" t="s">
        <v>452</v>
      </c>
      <c r="E9" t="s">
        <v>452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449</v>
      </c>
      <c r="AC9" t="s">
        <v>614</v>
      </c>
      <c r="AD9" t="s">
        <v>141</v>
      </c>
      <c r="AE9" t="s">
        <v>614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400</v>
      </c>
      <c r="C10" t="s">
        <v>56</v>
      </c>
      <c r="D10" t="s">
        <v>450</v>
      </c>
      <c r="E10" t="s">
        <v>450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450</v>
      </c>
      <c r="AC10" t="s">
        <v>614</v>
      </c>
      <c r="AD10" t="s">
        <v>450</v>
      </c>
      <c r="AE10" t="s">
        <v>614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400</v>
      </c>
      <c r="C11" t="s">
        <v>56</v>
      </c>
      <c r="D11" t="s">
        <v>451</v>
      </c>
      <c r="E11" t="s">
        <v>451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471</v>
      </c>
      <c r="AD11" t="s">
        <v>141</v>
      </c>
      <c r="AE11" t="s">
        <v>614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400</v>
      </c>
      <c r="C12" t="s">
        <v>56</v>
      </c>
      <c r="D12" t="s">
        <v>452</v>
      </c>
      <c r="E12" t="s">
        <v>452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450</v>
      </c>
      <c r="AD12" t="s">
        <v>141</v>
      </c>
      <c r="AE12" t="s">
        <v>614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400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614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400</v>
      </c>
      <c r="C14" t="s">
        <v>58</v>
      </c>
      <c r="D14" t="s">
        <v>450</v>
      </c>
      <c r="E14" t="s">
        <v>450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452</v>
      </c>
      <c r="AD14" t="s">
        <v>141</v>
      </c>
      <c r="AE14" t="s">
        <v>614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400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452</v>
      </c>
      <c r="AD15" t="s">
        <v>452</v>
      </c>
      <c r="AE15" t="s">
        <v>614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400</v>
      </c>
      <c r="C16" t="s">
        <v>58</v>
      </c>
      <c r="D16" t="s">
        <v>451</v>
      </c>
      <c r="E16" t="s">
        <v>451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629</v>
      </c>
      <c r="AD16" t="s">
        <v>141</v>
      </c>
      <c r="AE16" t="s">
        <v>614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400</v>
      </c>
      <c r="C17" t="s">
        <v>58</v>
      </c>
      <c r="D17" t="s">
        <v>452</v>
      </c>
      <c r="E17" t="s">
        <v>452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629</v>
      </c>
      <c r="AD17" t="s">
        <v>452</v>
      </c>
      <c r="AE17" t="s">
        <v>614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400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472</v>
      </c>
      <c r="AD18" t="s">
        <v>141</v>
      </c>
      <c r="AE18" t="s">
        <v>614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400</v>
      </c>
      <c r="C19" t="s">
        <v>71</v>
      </c>
      <c r="D19" t="s">
        <v>471</v>
      </c>
      <c r="E19" t="s">
        <v>471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614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400</v>
      </c>
      <c r="C20" t="s">
        <v>71</v>
      </c>
      <c r="D20" t="s">
        <v>450</v>
      </c>
      <c r="E20" t="s">
        <v>450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614</v>
      </c>
      <c r="AD20" t="s">
        <v>141</v>
      </c>
      <c r="AE20" t="s">
        <v>614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400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614</v>
      </c>
      <c r="AD21" t="s">
        <v>452</v>
      </c>
      <c r="AE21" t="s">
        <v>614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400</v>
      </c>
      <c r="C22" t="s">
        <v>71</v>
      </c>
      <c r="D22" t="s">
        <v>451</v>
      </c>
      <c r="E22" t="s">
        <v>451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479</v>
      </c>
      <c r="AD22" t="s">
        <v>141</v>
      </c>
      <c r="AE22" t="s">
        <v>614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400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475</v>
      </c>
      <c r="AD23" t="s">
        <v>141</v>
      </c>
      <c r="AE23" t="s">
        <v>614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400</v>
      </c>
      <c r="C24" t="s">
        <v>52</v>
      </c>
      <c r="D24" t="s">
        <v>452</v>
      </c>
      <c r="E24" t="s">
        <v>452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451</v>
      </c>
      <c r="AC24" t="s">
        <v>614</v>
      </c>
      <c r="AD24" t="s">
        <v>451</v>
      </c>
      <c r="AE24" t="s">
        <v>614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400</v>
      </c>
      <c r="C25" t="s">
        <v>54</v>
      </c>
      <c r="D25" t="s">
        <v>452</v>
      </c>
      <c r="E25" t="s">
        <v>452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451</v>
      </c>
      <c r="AC25" t="s">
        <v>479</v>
      </c>
      <c r="AD25" t="s">
        <v>451</v>
      </c>
      <c r="AE25" t="s">
        <v>614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400</v>
      </c>
      <c r="C26" t="s">
        <v>56</v>
      </c>
      <c r="D26" t="s">
        <v>450</v>
      </c>
      <c r="E26" t="s">
        <v>450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452</v>
      </c>
      <c r="AC26" t="s">
        <v>141</v>
      </c>
      <c r="AD26" t="s">
        <v>452</v>
      </c>
      <c r="AE26" t="s">
        <v>614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400</v>
      </c>
      <c r="C27" t="s">
        <v>56</v>
      </c>
      <c r="D27" s="245" t="s">
        <v>451</v>
      </c>
      <c r="E27" s="245" t="s">
        <v>451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452</v>
      </c>
      <c r="AC27" t="s">
        <v>452</v>
      </c>
      <c r="AD27" t="s">
        <v>452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400</v>
      </c>
      <c r="C28" t="s">
        <v>56</v>
      </c>
      <c r="D28" t="s">
        <v>452</v>
      </c>
      <c r="E28" s="245" t="s">
        <v>452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452</v>
      </c>
      <c r="AC28" t="s">
        <v>452</v>
      </c>
      <c r="AD28" t="s">
        <v>452</v>
      </c>
      <c r="AE28" t="s">
        <v>614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400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452</v>
      </c>
      <c r="AC29" t="s">
        <v>629</v>
      </c>
      <c r="AD29" t="s">
        <v>452</v>
      </c>
      <c r="AE29" t="s">
        <v>614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400</v>
      </c>
      <c r="C30" t="s">
        <v>58</v>
      </c>
      <c r="D30" t="s">
        <v>450</v>
      </c>
      <c r="E30" t="s">
        <v>450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452</v>
      </c>
      <c r="AC30" t="s">
        <v>472</v>
      </c>
      <c r="AD30" t="s">
        <v>452</v>
      </c>
      <c r="AE30" t="s">
        <v>614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400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452</v>
      </c>
      <c r="AC31" t="s">
        <v>614</v>
      </c>
      <c r="AD31" t="s">
        <v>452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400</v>
      </c>
      <c r="C32" t="s">
        <v>58</v>
      </c>
      <c r="D32" t="s">
        <v>451</v>
      </c>
      <c r="E32" s="245" t="s">
        <v>451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452</v>
      </c>
      <c r="AC32" t="s">
        <v>614</v>
      </c>
      <c r="AD32" t="s">
        <v>452</v>
      </c>
      <c r="AE32" t="s">
        <v>614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400</v>
      </c>
      <c r="C33" t="s">
        <v>58</v>
      </c>
      <c r="D33" t="s">
        <v>452</v>
      </c>
      <c r="E33" s="245" t="s">
        <v>452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452</v>
      </c>
      <c r="AC33" t="s">
        <v>479</v>
      </c>
      <c r="AD33" t="s">
        <v>452</v>
      </c>
      <c r="AE33" t="s">
        <v>614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400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452</v>
      </c>
      <c r="AC34" s="94" t="s">
        <v>475</v>
      </c>
      <c r="AD34" t="s">
        <v>452</v>
      </c>
      <c r="AE34" t="s">
        <v>614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400</v>
      </c>
      <c r="C35" t="s">
        <v>60</v>
      </c>
      <c r="D35" s="245" t="s">
        <v>471</v>
      </c>
      <c r="E35" s="245" t="s">
        <v>471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453</v>
      </c>
      <c r="AC35" t="s">
        <v>141</v>
      </c>
      <c r="AD35" t="s">
        <v>453</v>
      </c>
      <c r="AE35" t="s">
        <v>614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400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614</v>
      </c>
      <c r="AE36" t="s">
        <v>614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400</v>
      </c>
      <c r="C37" t="s">
        <v>60</v>
      </c>
      <c r="D37" s="245" t="s">
        <v>451</v>
      </c>
      <c r="E37" s="245" t="s">
        <v>451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450</v>
      </c>
      <c r="AC37" t="s">
        <v>450</v>
      </c>
      <c r="AD37" t="s">
        <v>450</v>
      </c>
      <c r="AE37" t="s">
        <v>614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400</v>
      </c>
      <c r="C38" t="s">
        <v>60</v>
      </c>
      <c r="D38" t="s">
        <v>452</v>
      </c>
      <c r="E38" s="245" t="s">
        <v>452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450</v>
      </c>
      <c r="AC38" t="s">
        <v>141</v>
      </c>
      <c r="AD38" t="s">
        <v>450</v>
      </c>
      <c r="AE38" t="s">
        <v>614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400</v>
      </c>
      <c r="C39" t="s">
        <v>60</v>
      </c>
      <c r="D39" t="s">
        <v>472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450</v>
      </c>
      <c r="AC39" t="s">
        <v>473</v>
      </c>
      <c r="AD39" t="s">
        <v>450</v>
      </c>
      <c r="AE39" t="s">
        <v>614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400</v>
      </c>
      <c r="C40" t="s">
        <v>60</v>
      </c>
      <c r="D40" t="s">
        <v>472</v>
      </c>
      <c r="E40" s="245" t="s">
        <v>472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450</v>
      </c>
      <c r="AC40" t="s">
        <v>614</v>
      </c>
      <c r="AD40" t="s">
        <v>450</v>
      </c>
      <c r="AE40" t="s">
        <v>614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400</v>
      </c>
      <c r="C41" t="s">
        <v>62</v>
      </c>
      <c r="D41" t="s">
        <v>471</v>
      </c>
      <c r="E41" s="245" t="s">
        <v>471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400</v>
      </c>
      <c r="C42" t="s">
        <v>62</v>
      </c>
      <c r="D42" s="245" t="s">
        <v>450</v>
      </c>
      <c r="E42" s="245" t="s">
        <v>450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452</v>
      </c>
      <c r="AD42" t="s">
        <v>141</v>
      </c>
      <c r="AE42" t="s">
        <v>614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400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629</v>
      </c>
      <c r="AD43" t="s">
        <v>141</v>
      </c>
      <c r="AE43" t="s">
        <v>614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400</v>
      </c>
      <c r="C44" t="s">
        <v>62</v>
      </c>
      <c r="D44" t="s">
        <v>451</v>
      </c>
      <c r="E44" s="245" t="s">
        <v>451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472</v>
      </c>
      <c r="AD44" t="s">
        <v>141</v>
      </c>
      <c r="AE44" t="s">
        <v>614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400</v>
      </c>
      <c r="C45" t="s">
        <v>62</v>
      </c>
      <c r="D45" t="s">
        <v>451</v>
      </c>
      <c r="E45" t="s">
        <v>473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614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400</v>
      </c>
      <c r="C46" t="s">
        <v>62</v>
      </c>
      <c r="D46" t="s">
        <v>452</v>
      </c>
      <c r="E46" s="245" t="s">
        <v>452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614</v>
      </c>
      <c r="AD46" t="s">
        <v>141</v>
      </c>
      <c r="AE46" t="s">
        <v>614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400</v>
      </c>
      <c r="C47" t="s">
        <v>62</v>
      </c>
      <c r="D47" s="245" t="s">
        <v>474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479</v>
      </c>
      <c r="AD47" t="s">
        <v>141</v>
      </c>
      <c r="AE47" t="s">
        <v>614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400</v>
      </c>
      <c r="C48" t="s">
        <v>62</v>
      </c>
      <c r="D48" t="s">
        <v>472</v>
      </c>
      <c r="E48" s="245" t="s">
        <v>472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451</v>
      </c>
      <c r="AC48" t="s">
        <v>471</v>
      </c>
      <c r="AD48" t="s">
        <v>451</v>
      </c>
      <c r="AE48" t="s">
        <v>614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400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451</v>
      </c>
      <c r="AC49" t="s">
        <v>629</v>
      </c>
      <c r="AD49" t="s">
        <v>141</v>
      </c>
      <c r="AE49" t="s">
        <v>614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400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451</v>
      </c>
      <c r="AC50" t="s">
        <v>629</v>
      </c>
      <c r="AD50" t="s">
        <v>451</v>
      </c>
      <c r="AE50" t="s">
        <v>614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400</v>
      </c>
      <c r="C51" t="s">
        <v>64</v>
      </c>
      <c r="D51" t="s">
        <v>451</v>
      </c>
      <c r="E51" s="245" t="s">
        <v>451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451</v>
      </c>
      <c r="AC51" t="s">
        <v>472</v>
      </c>
      <c r="AD51" t="s">
        <v>451</v>
      </c>
      <c r="AE51" t="s">
        <v>614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400</v>
      </c>
      <c r="C52" t="s">
        <v>64</v>
      </c>
      <c r="D52" s="245" t="s">
        <v>452</v>
      </c>
      <c r="E52" s="245" t="s">
        <v>452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451</v>
      </c>
      <c r="AC52" t="s">
        <v>614</v>
      </c>
      <c r="AD52" t="s">
        <v>451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400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451</v>
      </c>
      <c r="AC53" t="s">
        <v>614</v>
      </c>
      <c r="AD53" t="s">
        <v>451</v>
      </c>
      <c r="AE53" t="s">
        <v>614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400</v>
      </c>
      <c r="C54" t="s">
        <v>66</v>
      </c>
      <c r="D54" t="s">
        <v>451</v>
      </c>
      <c r="E54" s="245" t="s">
        <v>451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451</v>
      </c>
      <c r="AC54" t="s">
        <v>479</v>
      </c>
      <c r="AD54" t="s">
        <v>451</v>
      </c>
      <c r="AE54" t="s">
        <v>614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400</v>
      </c>
      <c r="C55" t="s">
        <v>66</v>
      </c>
      <c r="D55" s="245" t="s">
        <v>452</v>
      </c>
      <c r="E55" s="245" t="s">
        <v>452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452</v>
      </c>
      <c r="AC55" t="s">
        <v>141</v>
      </c>
      <c r="AD55" t="s">
        <v>452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400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452</v>
      </c>
      <c r="AC56" t="s">
        <v>141</v>
      </c>
      <c r="AD56" t="s">
        <v>452</v>
      </c>
      <c r="AE56" t="s">
        <v>614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400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452</v>
      </c>
      <c r="AC57" t="s">
        <v>452</v>
      </c>
      <c r="AD57" t="s">
        <v>452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400</v>
      </c>
      <c r="C58" t="s">
        <v>68</v>
      </c>
      <c r="D58" s="245" t="s">
        <v>451</v>
      </c>
      <c r="E58" s="245" t="s">
        <v>451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452</v>
      </c>
      <c r="AC58" t="s">
        <v>452</v>
      </c>
      <c r="AD58" t="s">
        <v>452</v>
      </c>
      <c r="AE58" t="s">
        <v>614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400</v>
      </c>
      <c r="C59" t="s">
        <v>68</v>
      </c>
      <c r="D59" s="245" t="s">
        <v>452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452</v>
      </c>
      <c r="AC59" t="s">
        <v>629</v>
      </c>
      <c r="AD59" t="s">
        <v>452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400</v>
      </c>
      <c r="C60" t="s">
        <v>68</v>
      </c>
      <c r="D60" t="s">
        <v>452</v>
      </c>
      <c r="E60" t="s">
        <v>452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452</v>
      </c>
      <c r="AC60" t="s">
        <v>629</v>
      </c>
      <c r="AD60" t="s">
        <v>452</v>
      </c>
      <c r="AE60" t="s">
        <v>614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400</v>
      </c>
      <c r="C61" t="s">
        <v>68</v>
      </c>
      <c r="D61" t="s">
        <v>604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452</v>
      </c>
      <c r="AC61" t="s">
        <v>472</v>
      </c>
      <c r="AD61" t="s">
        <v>452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400</v>
      </c>
      <c r="C62" t="s">
        <v>68</v>
      </c>
      <c r="D62" t="s">
        <v>472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452</v>
      </c>
      <c r="AC62" t="s">
        <v>472</v>
      </c>
      <c r="AD62" t="s">
        <v>452</v>
      </c>
      <c r="AE62" t="s">
        <v>614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404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452</v>
      </c>
      <c r="AC63" t="s">
        <v>614</v>
      </c>
      <c r="AD63" t="s">
        <v>452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404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452</v>
      </c>
      <c r="AC64" t="s">
        <v>614</v>
      </c>
      <c r="AD64" t="s">
        <v>452</v>
      </c>
      <c r="AE64" t="s">
        <v>614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404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452</v>
      </c>
      <c r="AC65" t="s">
        <v>479</v>
      </c>
      <c r="AD65" t="s">
        <v>452</v>
      </c>
      <c r="AE65" t="s">
        <v>614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404</v>
      </c>
      <c r="C66" t="s">
        <v>54</v>
      </c>
      <c r="D66" t="s">
        <v>451</v>
      </c>
      <c r="E66" s="245" t="s">
        <v>451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453</v>
      </c>
      <c r="AC66" t="s">
        <v>141</v>
      </c>
      <c r="AD66" t="s">
        <v>453</v>
      </c>
      <c r="AE66" t="s">
        <v>614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404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453</v>
      </c>
      <c r="AC67" t="s">
        <v>452</v>
      </c>
      <c r="AD67" t="s">
        <v>453</v>
      </c>
      <c r="AE67" t="s">
        <v>614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404</v>
      </c>
      <c r="C68" t="s">
        <v>56</v>
      </c>
      <c r="D68" s="245" t="s">
        <v>471</v>
      </c>
      <c r="E68" s="245" t="s">
        <v>471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614</v>
      </c>
      <c r="AE68" t="s">
        <v>614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404</v>
      </c>
      <c r="C69" t="s">
        <v>56</v>
      </c>
      <c r="D69" s="245" t="s">
        <v>451</v>
      </c>
      <c r="E69" s="245" t="s">
        <v>451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471</v>
      </c>
      <c r="AC69" t="s">
        <v>614</v>
      </c>
      <c r="AD69" t="s">
        <v>471</v>
      </c>
      <c r="AE69" t="s">
        <v>614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404</v>
      </c>
      <c r="C70" t="s">
        <v>56</v>
      </c>
      <c r="D70" t="s">
        <v>452</v>
      </c>
      <c r="E70" t="s">
        <v>452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471</v>
      </c>
      <c r="AC70" t="s">
        <v>614</v>
      </c>
      <c r="AD70" t="s">
        <v>452</v>
      </c>
      <c r="AE70" t="s">
        <v>614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404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450</v>
      </c>
      <c r="AC71" t="s">
        <v>450</v>
      </c>
      <c r="AD71" t="s">
        <v>450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404</v>
      </c>
      <c r="C72" t="s">
        <v>58</v>
      </c>
      <c r="D72" t="s">
        <v>471</v>
      </c>
      <c r="E72" s="245" t="s">
        <v>471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450</v>
      </c>
      <c r="AC72" t="s">
        <v>450</v>
      </c>
      <c r="AD72" t="s">
        <v>450</v>
      </c>
      <c r="AE72" t="s">
        <v>614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404</v>
      </c>
      <c r="C73" t="s">
        <v>58</v>
      </c>
      <c r="D73" t="s">
        <v>450</v>
      </c>
      <c r="E73" t="s">
        <v>450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450</v>
      </c>
      <c r="AC73" t="s">
        <v>141</v>
      </c>
      <c r="AD73" t="s">
        <v>471</v>
      </c>
      <c r="AE73" t="s">
        <v>614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404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450</v>
      </c>
      <c r="AC74" t="s">
        <v>141</v>
      </c>
      <c r="AD74" t="s">
        <v>450</v>
      </c>
      <c r="AE74" t="s">
        <v>614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404</v>
      </c>
      <c r="C75" t="s">
        <v>58</v>
      </c>
      <c r="D75" t="s">
        <v>451</v>
      </c>
      <c r="E75" t="s">
        <v>451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450</v>
      </c>
      <c r="AC75" t="s">
        <v>141</v>
      </c>
      <c r="AD75" t="s">
        <v>452</v>
      </c>
      <c r="AE75" t="s">
        <v>614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404</v>
      </c>
      <c r="C76" t="s">
        <v>58</v>
      </c>
      <c r="D76" t="s">
        <v>452</v>
      </c>
      <c r="E76" t="s">
        <v>452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450</v>
      </c>
      <c r="AC76" t="s">
        <v>473</v>
      </c>
      <c r="AD76" t="s">
        <v>450</v>
      </c>
      <c r="AE76" t="s">
        <v>614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404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450</v>
      </c>
      <c r="AC77" t="s">
        <v>472</v>
      </c>
      <c r="AD77" t="s">
        <v>450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404</v>
      </c>
      <c r="C78" t="s">
        <v>60</v>
      </c>
      <c r="D78" t="s">
        <v>471</v>
      </c>
      <c r="E78" t="s">
        <v>471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450</v>
      </c>
      <c r="AC78" t="s">
        <v>472</v>
      </c>
      <c r="AD78" t="s">
        <v>450</v>
      </c>
      <c r="AE78" t="s">
        <v>614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404</v>
      </c>
      <c r="C79" t="s">
        <v>60</v>
      </c>
      <c r="D79" t="s">
        <v>450</v>
      </c>
      <c r="E79" t="s">
        <v>450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450</v>
      </c>
      <c r="AC79" t="s">
        <v>614</v>
      </c>
      <c r="AD79" t="s">
        <v>450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404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450</v>
      </c>
      <c r="AC80" t="s">
        <v>614</v>
      </c>
      <c r="AD80" t="s">
        <v>450</v>
      </c>
      <c r="AE80" t="s">
        <v>614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404</v>
      </c>
      <c r="C81" t="s">
        <v>60</v>
      </c>
      <c r="D81" s="245" t="s">
        <v>451</v>
      </c>
      <c r="E81" s="245" t="s">
        <v>451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404</v>
      </c>
      <c r="C82" t="s">
        <v>60</v>
      </c>
      <c r="D82" t="s">
        <v>452</v>
      </c>
      <c r="E82" s="245" t="s">
        <v>452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614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404</v>
      </c>
      <c r="C83" t="s">
        <v>60</v>
      </c>
      <c r="D83" t="s">
        <v>453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472</v>
      </c>
      <c r="AE83" t="s">
        <v>614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404</v>
      </c>
      <c r="C84" t="s">
        <v>62</v>
      </c>
      <c r="D84" s="245" t="s">
        <v>471</v>
      </c>
      <c r="E84" s="245" t="s">
        <v>471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630</v>
      </c>
      <c r="AD84" t="s">
        <v>141</v>
      </c>
      <c r="AE84" t="s">
        <v>614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404</v>
      </c>
      <c r="C85" t="s">
        <v>62</v>
      </c>
      <c r="D85" t="s">
        <v>450</v>
      </c>
      <c r="E85" s="245" t="s">
        <v>450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452</v>
      </c>
      <c r="AD85" t="s">
        <v>141</v>
      </c>
      <c r="AE85" t="s">
        <v>614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404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629</v>
      </c>
      <c r="AD86" t="s">
        <v>141</v>
      </c>
      <c r="AE86" t="s">
        <v>614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404</v>
      </c>
      <c r="C87" t="s">
        <v>62</v>
      </c>
      <c r="D87" t="s">
        <v>451</v>
      </c>
      <c r="E87" t="s">
        <v>451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472</v>
      </c>
      <c r="AD87" t="s">
        <v>141</v>
      </c>
      <c r="AE87" t="s">
        <v>614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404</v>
      </c>
      <c r="C88" t="s">
        <v>62</v>
      </c>
      <c r="D88" t="s">
        <v>452</v>
      </c>
      <c r="E88" s="245" t="s">
        <v>452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614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404</v>
      </c>
      <c r="C89" t="s">
        <v>62</v>
      </c>
      <c r="D89" t="s">
        <v>472</v>
      </c>
      <c r="E89" t="s">
        <v>472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614</v>
      </c>
      <c r="AD89" t="s">
        <v>141</v>
      </c>
      <c r="AE89" t="s">
        <v>614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404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479</v>
      </c>
      <c r="AD90" t="s">
        <v>141</v>
      </c>
      <c r="AE90" t="s">
        <v>614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404</v>
      </c>
      <c r="C91" t="s">
        <v>64</v>
      </c>
      <c r="D91" t="s">
        <v>451</v>
      </c>
      <c r="E91" t="s">
        <v>451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451</v>
      </c>
      <c r="AC91" t="s">
        <v>141</v>
      </c>
      <c r="AD91" t="s">
        <v>451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404</v>
      </c>
      <c r="C92" t="s">
        <v>64</v>
      </c>
      <c r="D92" t="s">
        <v>451</v>
      </c>
      <c r="E92" t="s">
        <v>452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451</v>
      </c>
      <c r="AC92" t="s">
        <v>141</v>
      </c>
      <c r="AD92" t="s">
        <v>451</v>
      </c>
      <c r="AE92" t="s">
        <v>614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404</v>
      </c>
      <c r="C93" t="s">
        <v>64</v>
      </c>
      <c r="D93" s="245" t="s">
        <v>604</v>
      </c>
      <c r="E93" s="245" t="s">
        <v>604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451</v>
      </c>
      <c r="AC93" t="s">
        <v>630</v>
      </c>
      <c r="AD93" t="s">
        <v>451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404</v>
      </c>
      <c r="C94" t="s">
        <v>64</v>
      </c>
      <c r="D94" t="s">
        <v>472</v>
      </c>
      <c r="E94" s="245" t="s">
        <v>472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451</v>
      </c>
      <c r="AC94" t="s">
        <v>630</v>
      </c>
      <c r="AD94" t="s">
        <v>451</v>
      </c>
      <c r="AE94" t="s">
        <v>614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404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451</v>
      </c>
      <c r="AC95" t="s">
        <v>473</v>
      </c>
      <c r="AD95" t="s">
        <v>451</v>
      </c>
      <c r="AE95" t="s">
        <v>614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404</v>
      </c>
      <c r="C96" t="s">
        <v>66</v>
      </c>
      <c r="D96" t="s">
        <v>451</v>
      </c>
      <c r="E96" s="245" t="s">
        <v>451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451</v>
      </c>
      <c r="AC96" t="s">
        <v>629</v>
      </c>
      <c r="AD96" t="s">
        <v>451</v>
      </c>
      <c r="AE96" t="s">
        <v>614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404</v>
      </c>
      <c r="C97" t="s">
        <v>66</v>
      </c>
      <c r="D97" t="s">
        <v>452</v>
      </c>
      <c r="E97" s="245" t="s">
        <v>452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451</v>
      </c>
      <c r="AC97" t="s">
        <v>477</v>
      </c>
      <c r="AD97" t="s">
        <v>451</v>
      </c>
      <c r="AE97" t="s">
        <v>614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404</v>
      </c>
      <c r="C98" t="s">
        <v>66</v>
      </c>
      <c r="D98" t="s">
        <v>472</v>
      </c>
      <c r="E98" t="s">
        <v>472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451</v>
      </c>
      <c r="AC98" t="s">
        <v>472</v>
      </c>
      <c r="AD98" t="s">
        <v>451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404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451</v>
      </c>
      <c r="AC99" t="s">
        <v>472</v>
      </c>
      <c r="AD99" t="s">
        <v>451</v>
      </c>
      <c r="AE99" t="s">
        <v>614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404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451</v>
      </c>
      <c r="AC100" t="s">
        <v>614</v>
      </c>
      <c r="AD100" t="s">
        <v>451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404</v>
      </c>
      <c r="C101" t="s">
        <v>68</v>
      </c>
      <c r="D101" t="s">
        <v>451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451</v>
      </c>
      <c r="AC101" t="s">
        <v>614</v>
      </c>
      <c r="AD101" t="s">
        <v>451</v>
      </c>
      <c r="AE101" t="s">
        <v>614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404</v>
      </c>
      <c r="C102" t="s">
        <v>68</v>
      </c>
      <c r="D102" t="s">
        <v>451</v>
      </c>
      <c r="E102" t="s">
        <v>451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451</v>
      </c>
      <c r="AC102" t="s">
        <v>479</v>
      </c>
      <c r="AD102" t="s">
        <v>451</v>
      </c>
      <c r="AE102" t="s">
        <v>614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404</v>
      </c>
      <c r="C103" t="s">
        <v>68</v>
      </c>
      <c r="D103" t="s">
        <v>473</v>
      </c>
      <c r="E103" s="245" t="s">
        <v>473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452</v>
      </c>
      <c r="AC103" t="s">
        <v>628</v>
      </c>
      <c r="AD103" t="s">
        <v>452</v>
      </c>
      <c r="AE103" t="s">
        <v>614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404</v>
      </c>
      <c r="C104" t="s">
        <v>68</v>
      </c>
      <c r="D104" s="245" t="s">
        <v>452</v>
      </c>
      <c r="E104" s="245" t="s">
        <v>452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452</v>
      </c>
      <c r="AC104" t="s">
        <v>141</v>
      </c>
      <c r="AD104" t="s">
        <v>452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404</v>
      </c>
      <c r="C105" t="s">
        <v>68</v>
      </c>
      <c r="D105" t="s">
        <v>472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452</v>
      </c>
      <c r="AC105" t="s">
        <v>141</v>
      </c>
      <c r="AD105" t="s">
        <v>452</v>
      </c>
      <c r="AE105" t="s">
        <v>614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404</v>
      </c>
      <c r="C106" t="s">
        <v>68</v>
      </c>
      <c r="D106" t="s">
        <v>472</v>
      </c>
      <c r="E106" s="245" t="s">
        <v>472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452</v>
      </c>
      <c r="AC106" t="s">
        <v>473</v>
      </c>
      <c r="AD106" t="s">
        <v>452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478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452</v>
      </c>
      <c r="AC107" t="s">
        <v>473</v>
      </c>
      <c r="AD107" t="s">
        <v>452</v>
      </c>
      <c r="AE107" t="s">
        <v>614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478</v>
      </c>
      <c r="C108" t="s">
        <v>54</v>
      </c>
      <c r="D108" t="s">
        <v>452</v>
      </c>
      <c r="E108" s="245" t="s">
        <v>452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452</v>
      </c>
      <c r="AC108" t="s">
        <v>452</v>
      </c>
      <c r="AD108" t="s">
        <v>141</v>
      </c>
      <c r="AE108" t="s">
        <v>614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478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452</v>
      </c>
      <c r="AC109" t="s">
        <v>452</v>
      </c>
      <c r="AD109" t="s">
        <v>452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478</v>
      </c>
      <c r="C110" t="s">
        <v>56</v>
      </c>
      <c r="D110" t="s">
        <v>451</v>
      </c>
      <c r="E110" t="s">
        <v>451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452</v>
      </c>
      <c r="AC110" t="s">
        <v>452</v>
      </c>
      <c r="AD110" t="s">
        <v>452</v>
      </c>
      <c r="AE110" t="s">
        <v>614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478</v>
      </c>
      <c r="C111" t="s">
        <v>56</v>
      </c>
      <c r="D111" t="s">
        <v>452</v>
      </c>
      <c r="E111" s="245" t="s">
        <v>452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452</v>
      </c>
      <c r="AC111" t="s">
        <v>629</v>
      </c>
      <c r="AD111" t="s">
        <v>452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478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452</v>
      </c>
      <c r="AC112" t="s">
        <v>629</v>
      </c>
      <c r="AD112" t="s">
        <v>452</v>
      </c>
      <c r="AE112" t="s">
        <v>614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478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452</v>
      </c>
      <c r="AC113" t="s">
        <v>472</v>
      </c>
      <c r="AD113" t="s">
        <v>452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478</v>
      </c>
      <c r="C114" t="s">
        <v>58</v>
      </c>
      <c r="D114" t="s">
        <v>451</v>
      </c>
      <c r="E114" t="s">
        <v>451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452</v>
      </c>
      <c r="AC114" t="s">
        <v>472</v>
      </c>
      <c r="AD114" t="s">
        <v>452</v>
      </c>
      <c r="AE114" t="s">
        <v>614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478</v>
      </c>
      <c r="C115" t="s">
        <v>58</v>
      </c>
      <c r="D115" t="s">
        <v>452</v>
      </c>
      <c r="E115" t="s">
        <v>452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452</v>
      </c>
      <c r="AC115" t="s">
        <v>614</v>
      </c>
      <c r="AD115" t="s">
        <v>450</v>
      </c>
      <c r="AE115" t="s">
        <v>614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478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452</v>
      </c>
      <c r="AC116" t="s">
        <v>614</v>
      </c>
      <c r="AD116" t="s">
        <v>452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478</v>
      </c>
      <c r="C117" t="s">
        <v>60</v>
      </c>
      <c r="D117" t="s">
        <v>471</v>
      </c>
      <c r="E117" t="s">
        <v>471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452</v>
      </c>
      <c r="AC117" t="s">
        <v>614</v>
      </c>
      <c r="AD117" t="s">
        <v>452</v>
      </c>
      <c r="AE117" t="s">
        <v>614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478</v>
      </c>
      <c r="C118" t="s">
        <v>60</v>
      </c>
      <c r="D118" t="s">
        <v>450</v>
      </c>
      <c r="E118" t="s">
        <v>450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452</v>
      </c>
      <c r="AC118" t="s">
        <v>479</v>
      </c>
      <c r="AD118" t="s">
        <v>452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478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452</v>
      </c>
      <c r="AC119" t="s">
        <v>479</v>
      </c>
      <c r="AD119" t="s">
        <v>452</v>
      </c>
      <c r="AE119" t="s">
        <v>614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478</v>
      </c>
      <c r="C120" t="s">
        <v>60</v>
      </c>
      <c r="D120" t="s">
        <v>451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453</v>
      </c>
      <c r="AC120" t="s">
        <v>452</v>
      </c>
      <c r="AD120" t="s">
        <v>453</v>
      </c>
      <c r="AE120" t="s">
        <v>614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478</v>
      </c>
      <c r="C121" t="s">
        <v>60</v>
      </c>
      <c r="D121" t="s">
        <v>451</v>
      </c>
      <c r="E121" t="s">
        <v>451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614</v>
      </c>
      <c r="AE121" t="s">
        <v>614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478</v>
      </c>
      <c r="C122" t="s">
        <v>60</v>
      </c>
      <c r="D122" t="s">
        <v>452</v>
      </c>
      <c r="E122" t="s">
        <v>452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471</v>
      </c>
      <c r="AC122" t="s">
        <v>141</v>
      </c>
      <c r="AD122" t="s">
        <v>450</v>
      </c>
      <c r="AE122" t="s">
        <v>614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478</v>
      </c>
      <c r="C123" t="s">
        <v>60</v>
      </c>
      <c r="D123" t="s">
        <v>477</v>
      </c>
      <c r="E123" t="s">
        <v>477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471</v>
      </c>
      <c r="AC123" t="s">
        <v>614</v>
      </c>
      <c r="AD123" t="s">
        <v>471</v>
      </c>
      <c r="AE123" t="s">
        <v>614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478</v>
      </c>
      <c r="C124" t="s">
        <v>60</v>
      </c>
      <c r="D124" t="s">
        <v>472</v>
      </c>
      <c r="E124" t="s">
        <v>472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471</v>
      </c>
      <c r="AC124" t="s">
        <v>614</v>
      </c>
      <c r="AD124" t="s">
        <v>452</v>
      </c>
      <c r="AE124" t="s">
        <v>614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478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450</v>
      </c>
      <c r="AC125" t="s">
        <v>471</v>
      </c>
      <c r="AD125" t="s">
        <v>471</v>
      </c>
      <c r="AE125" t="s">
        <v>614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478</v>
      </c>
      <c r="C126" t="s">
        <v>62</v>
      </c>
      <c r="D126" t="s">
        <v>450</v>
      </c>
      <c r="E126" t="s">
        <v>450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450</v>
      </c>
      <c r="AC126" t="s">
        <v>471</v>
      </c>
      <c r="AD126" t="s">
        <v>450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478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450</v>
      </c>
      <c r="AC127" t="s">
        <v>471</v>
      </c>
      <c r="AD127" t="s">
        <v>450</v>
      </c>
      <c r="AE127" t="s">
        <v>614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478</v>
      </c>
      <c r="C128" t="s">
        <v>62</v>
      </c>
      <c r="D128" t="s">
        <v>141</v>
      </c>
      <c r="E128" t="s">
        <v>604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450</v>
      </c>
      <c r="AC128" t="s">
        <v>450</v>
      </c>
      <c r="AD128" t="s">
        <v>450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478</v>
      </c>
      <c r="C129" t="s">
        <v>62</v>
      </c>
      <c r="D129" t="s">
        <v>451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450</v>
      </c>
      <c r="AC129" t="s">
        <v>450</v>
      </c>
      <c r="AD129" t="s">
        <v>450</v>
      </c>
      <c r="AE129" t="s">
        <v>614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478</v>
      </c>
      <c r="C130" t="s">
        <v>62</v>
      </c>
      <c r="D130" t="s">
        <v>451</v>
      </c>
      <c r="E130" s="245" t="s">
        <v>451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450</v>
      </c>
      <c r="AC130" t="s">
        <v>141</v>
      </c>
      <c r="AD130" t="s">
        <v>450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478</v>
      </c>
      <c r="C131" t="s">
        <v>62</v>
      </c>
      <c r="D131" t="s">
        <v>473</v>
      </c>
      <c r="E131" t="s">
        <v>473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450</v>
      </c>
      <c r="AC131" t="s">
        <v>141</v>
      </c>
      <c r="AD131" t="s">
        <v>450</v>
      </c>
      <c r="AE131" t="s">
        <v>614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478</v>
      </c>
      <c r="C132" t="s">
        <v>62</v>
      </c>
      <c r="D132" t="s">
        <v>452</v>
      </c>
      <c r="E132" t="s">
        <v>452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450</v>
      </c>
      <c r="AC132" t="s">
        <v>473</v>
      </c>
      <c r="AD132" t="s">
        <v>450</v>
      </c>
      <c r="AE132" t="s">
        <v>614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478</v>
      </c>
      <c r="C133" t="s">
        <v>62</v>
      </c>
      <c r="D133" t="s">
        <v>604</v>
      </c>
      <c r="E133" t="s">
        <v>604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450</v>
      </c>
      <c r="AC133" t="s">
        <v>629</v>
      </c>
      <c r="AD133" t="s">
        <v>450</v>
      </c>
      <c r="AE133" t="s">
        <v>614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478</v>
      </c>
      <c r="C134" t="s">
        <v>62</v>
      </c>
      <c r="D134" t="s">
        <v>472</v>
      </c>
      <c r="E134" t="s">
        <v>472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450</v>
      </c>
      <c r="AC134" t="s">
        <v>477</v>
      </c>
      <c r="AD134" t="s">
        <v>450</v>
      </c>
      <c r="AE134" t="s">
        <v>614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478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450</v>
      </c>
      <c r="AC135" t="s">
        <v>472</v>
      </c>
      <c r="AD135" t="s">
        <v>450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478</v>
      </c>
      <c r="C136" t="s">
        <v>64</v>
      </c>
      <c r="D136" t="s">
        <v>450</v>
      </c>
      <c r="E136" t="s">
        <v>450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450</v>
      </c>
      <c r="AC136" t="s">
        <v>472</v>
      </c>
      <c r="AD136" t="s">
        <v>450</v>
      </c>
      <c r="AE136" t="s">
        <v>614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478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450</v>
      </c>
      <c r="AC137" t="s">
        <v>614</v>
      </c>
      <c r="AD137" t="s">
        <v>471</v>
      </c>
      <c r="AE137" t="s">
        <v>614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478</v>
      </c>
      <c r="C138" t="s">
        <v>64</v>
      </c>
      <c r="D138" t="s">
        <v>451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450</v>
      </c>
      <c r="AC138" t="s">
        <v>614</v>
      </c>
      <c r="AD138" t="s">
        <v>450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478</v>
      </c>
      <c r="C139" t="s">
        <v>64</v>
      </c>
      <c r="D139" t="s">
        <v>451</v>
      </c>
      <c r="E139" t="s">
        <v>451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450</v>
      </c>
      <c r="AC139" t="s">
        <v>614</v>
      </c>
      <c r="AD139" t="s">
        <v>450</v>
      </c>
      <c r="AE139" t="s">
        <v>614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478</v>
      </c>
      <c r="C140" t="s">
        <v>64</v>
      </c>
      <c r="D140" t="s">
        <v>452</v>
      </c>
      <c r="E140" t="s">
        <v>452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450</v>
      </c>
      <c r="AC140" t="s">
        <v>614</v>
      </c>
      <c r="AD140" t="s">
        <v>452</v>
      </c>
      <c r="AE140" t="s">
        <v>614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478</v>
      </c>
      <c r="C141" t="s">
        <v>64</v>
      </c>
      <c r="D141" t="s">
        <v>604</v>
      </c>
      <c r="E141" t="s">
        <v>604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471</v>
      </c>
      <c r="AD141" t="s">
        <v>141</v>
      </c>
      <c r="AE141" t="s">
        <v>614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478</v>
      </c>
      <c r="C142" t="s">
        <v>64</v>
      </c>
      <c r="D142" t="s">
        <v>472</v>
      </c>
      <c r="E142" t="s">
        <v>472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478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614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478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472</v>
      </c>
      <c r="AE144" t="s">
        <v>614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478</v>
      </c>
      <c r="C145" t="s">
        <v>66</v>
      </c>
      <c r="D145" t="s">
        <v>141</v>
      </c>
      <c r="E145" t="s">
        <v>472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630</v>
      </c>
      <c r="AD145" t="s">
        <v>141</v>
      </c>
      <c r="AE145" t="s">
        <v>614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478</v>
      </c>
      <c r="C146" t="s">
        <v>66</v>
      </c>
      <c r="D146" t="s">
        <v>451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630</v>
      </c>
      <c r="AD146" t="s">
        <v>451</v>
      </c>
      <c r="AE146" t="s">
        <v>614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478</v>
      </c>
      <c r="C147" t="s">
        <v>66</v>
      </c>
      <c r="D147" t="s">
        <v>451</v>
      </c>
      <c r="E147" t="s">
        <v>451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452</v>
      </c>
      <c r="AD147" t="s">
        <v>141</v>
      </c>
      <c r="AE147" t="s">
        <v>614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478</v>
      </c>
      <c r="C148" t="s">
        <v>66</v>
      </c>
      <c r="D148" t="s">
        <v>452</v>
      </c>
      <c r="E148" t="s">
        <v>452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629</v>
      </c>
      <c r="AD148" t="s">
        <v>141</v>
      </c>
      <c r="AE148" t="s">
        <v>614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478</v>
      </c>
      <c r="C149" t="s">
        <v>66</v>
      </c>
      <c r="D149" t="s">
        <v>604</v>
      </c>
      <c r="E149" t="s">
        <v>604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472</v>
      </c>
      <c r="AD149" t="s">
        <v>141</v>
      </c>
      <c r="AE149" t="s">
        <v>614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478</v>
      </c>
      <c r="C150" t="s">
        <v>66</v>
      </c>
      <c r="D150" t="s">
        <v>472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614</v>
      </c>
      <c r="AD150" t="s">
        <v>471</v>
      </c>
      <c r="AE150" t="s">
        <v>614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478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614</v>
      </c>
      <c r="AD151" t="s">
        <v>450</v>
      </c>
      <c r="AE151" t="s">
        <v>614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478</v>
      </c>
      <c r="C152" t="s">
        <v>68</v>
      </c>
      <c r="D152" t="s">
        <v>450</v>
      </c>
      <c r="E152" t="s">
        <v>450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614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478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614</v>
      </c>
      <c r="AD153" t="s">
        <v>141</v>
      </c>
      <c r="AE153" t="s">
        <v>614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478</v>
      </c>
      <c r="C154" t="s">
        <v>68</v>
      </c>
      <c r="D154" t="s">
        <v>141</v>
      </c>
      <c r="E154" t="s">
        <v>604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614</v>
      </c>
      <c r="AD154" t="s">
        <v>451</v>
      </c>
      <c r="AE154" t="s">
        <v>614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478</v>
      </c>
      <c r="C155" t="s">
        <v>68</v>
      </c>
      <c r="D155" t="s">
        <v>451</v>
      </c>
      <c r="E155" t="s">
        <v>451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479</v>
      </c>
      <c r="AD155" t="s">
        <v>141</v>
      </c>
      <c r="AE155" t="s">
        <v>614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478</v>
      </c>
      <c r="C156" t="s">
        <v>68</v>
      </c>
      <c r="D156" t="s">
        <v>473</v>
      </c>
      <c r="E156" t="s">
        <v>473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451</v>
      </c>
      <c r="AC156" t="s">
        <v>471</v>
      </c>
      <c r="AD156" t="s">
        <v>451</v>
      </c>
      <c r="AE156" t="s">
        <v>614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478</v>
      </c>
      <c r="C157" t="s">
        <v>68</v>
      </c>
      <c r="D157" t="s">
        <v>604</v>
      </c>
      <c r="E157" t="s">
        <v>604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451</v>
      </c>
      <c r="AC157" t="s">
        <v>141</v>
      </c>
      <c r="AD157" t="s">
        <v>451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478</v>
      </c>
      <c r="C158" t="s">
        <v>68</v>
      </c>
      <c r="D158" t="s">
        <v>472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451</v>
      </c>
      <c r="AC158" t="s">
        <v>141</v>
      </c>
      <c r="AD158" t="s">
        <v>451</v>
      </c>
      <c r="AE158" t="s">
        <v>614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478</v>
      </c>
      <c r="C159" t="s">
        <v>68</v>
      </c>
      <c r="D159" t="s">
        <v>472</v>
      </c>
      <c r="E159" t="s">
        <v>472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451</v>
      </c>
      <c r="AC159" t="s">
        <v>630</v>
      </c>
      <c r="AD159" t="s">
        <v>451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480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451</v>
      </c>
      <c r="AC160" t="s">
        <v>630</v>
      </c>
      <c r="AD160" t="s">
        <v>451</v>
      </c>
      <c r="AE160" t="s">
        <v>614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480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451</v>
      </c>
      <c r="AC161" t="s">
        <v>630</v>
      </c>
      <c r="AD161" t="s">
        <v>472</v>
      </c>
      <c r="AE161" t="s">
        <v>614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480</v>
      </c>
      <c r="C162" t="s">
        <v>52</v>
      </c>
      <c r="D162" t="s">
        <v>141</v>
      </c>
      <c r="E162" t="s">
        <v>452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451</v>
      </c>
      <c r="AC162" t="s">
        <v>473</v>
      </c>
      <c r="AD162" t="s">
        <v>451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480</v>
      </c>
      <c r="C163" t="s">
        <v>52</v>
      </c>
      <c r="D163" t="s">
        <v>451</v>
      </c>
      <c r="E163" t="s">
        <v>451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451</v>
      </c>
      <c r="AC163" t="s">
        <v>473</v>
      </c>
      <c r="AD163" t="s">
        <v>451</v>
      </c>
      <c r="AE163" t="s">
        <v>614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480</v>
      </c>
      <c r="C164" t="s">
        <v>52</v>
      </c>
      <c r="D164" t="s">
        <v>452</v>
      </c>
      <c r="E164" t="s">
        <v>452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451</v>
      </c>
      <c r="AC164" t="s">
        <v>629</v>
      </c>
      <c r="AD164" t="s">
        <v>451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480</v>
      </c>
      <c r="C165" t="s">
        <v>52</v>
      </c>
      <c r="D165" t="s">
        <v>453</v>
      </c>
      <c r="E165" t="s">
        <v>453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451</v>
      </c>
      <c r="AC165" t="s">
        <v>629</v>
      </c>
      <c r="AD165" t="s">
        <v>451</v>
      </c>
      <c r="AE165" t="s">
        <v>614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480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451</v>
      </c>
      <c r="AC166" t="s">
        <v>474</v>
      </c>
      <c r="AD166" t="s">
        <v>451</v>
      </c>
      <c r="AE166" t="s">
        <v>614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480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451</v>
      </c>
      <c r="AC167" t="s">
        <v>472</v>
      </c>
      <c r="AD167" t="s">
        <v>141</v>
      </c>
      <c r="AE167" t="s">
        <v>614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480</v>
      </c>
      <c r="C168" t="s">
        <v>54</v>
      </c>
      <c r="D168" t="s">
        <v>451</v>
      </c>
      <c r="E168" t="s">
        <v>451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451</v>
      </c>
      <c r="AC168" t="s">
        <v>472</v>
      </c>
      <c r="AD168" t="s">
        <v>451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480</v>
      </c>
      <c r="C169" t="s">
        <v>54</v>
      </c>
      <c r="D169" t="s">
        <v>452</v>
      </c>
      <c r="E169" t="s">
        <v>452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451</v>
      </c>
      <c r="AC169" t="s">
        <v>472</v>
      </c>
      <c r="AD169" t="s">
        <v>451</v>
      </c>
      <c r="AE169" t="s">
        <v>614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480</v>
      </c>
      <c r="C170" t="s">
        <v>54</v>
      </c>
      <c r="D170" t="s">
        <v>453</v>
      </c>
      <c r="E170" t="s">
        <v>453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451</v>
      </c>
      <c r="AC170" t="s">
        <v>614</v>
      </c>
      <c r="AD170" t="s">
        <v>451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480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451</v>
      </c>
      <c r="AC171" t="s">
        <v>614</v>
      </c>
      <c r="AD171" t="s">
        <v>451</v>
      </c>
      <c r="AE171" t="s">
        <v>614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480</v>
      </c>
      <c r="C172" t="s">
        <v>56</v>
      </c>
      <c r="D172" t="s">
        <v>450</v>
      </c>
      <c r="E172" s="245" t="s">
        <v>450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451</v>
      </c>
      <c r="AC172" t="s">
        <v>479</v>
      </c>
      <c r="AD172" t="s">
        <v>451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480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451</v>
      </c>
      <c r="AC173" t="s">
        <v>479</v>
      </c>
      <c r="AD173" t="s">
        <v>451</v>
      </c>
      <c r="AE173" t="s">
        <v>614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480</v>
      </c>
      <c r="C174" t="s">
        <v>56</v>
      </c>
      <c r="D174" t="s">
        <v>452</v>
      </c>
      <c r="E174" s="245" t="s">
        <v>452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452</v>
      </c>
      <c r="AC174" t="s">
        <v>141</v>
      </c>
      <c r="AD174" t="s">
        <v>452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480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452</v>
      </c>
      <c r="AC175" t="s">
        <v>141</v>
      </c>
      <c r="AD175" t="s">
        <v>452</v>
      </c>
      <c r="AE175" t="s">
        <v>614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480</v>
      </c>
      <c r="C176" t="s">
        <v>58</v>
      </c>
      <c r="D176" t="s">
        <v>450</v>
      </c>
      <c r="E176" t="s">
        <v>450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452</v>
      </c>
      <c r="AC176" t="s">
        <v>473</v>
      </c>
      <c r="AD176" t="s">
        <v>452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480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452</v>
      </c>
      <c r="AC177" t="s">
        <v>473</v>
      </c>
      <c r="AD177" t="s">
        <v>452</v>
      </c>
      <c r="AE177" t="s">
        <v>614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480</v>
      </c>
      <c r="C178" t="s">
        <v>58</v>
      </c>
      <c r="D178" t="s">
        <v>451</v>
      </c>
      <c r="E178" t="s">
        <v>451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452</v>
      </c>
      <c r="AC178" t="s">
        <v>452</v>
      </c>
      <c r="AD178" t="s">
        <v>471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480</v>
      </c>
      <c r="C179" t="s">
        <v>58</v>
      </c>
      <c r="D179" t="s">
        <v>452</v>
      </c>
      <c r="E179" s="245" t="s">
        <v>452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452</v>
      </c>
      <c r="AC179" t="s">
        <v>452</v>
      </c>
      <c r="AD179" t="s">
        <v>452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480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452</v>
      </c>
      <c r="AC180" t="s">
        <v>452</v>
      </c>
      <c r="AD180" t="s">
        <v>452</v>
      </c>
      <c r="AE180" t="s">
        <v>614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480</v>
      </c>
      <c r="C181" t="s">
        <v>60</v>
      </c>
      <c r="D181" t="s">
        <v>450</v>
      </c>
      <c r="E181" t="s">
        <v>450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452</v>
      </c>
      <c r="AC181" t="s">
        <v>452</v>
      </c>
      <c r="AD181" t="s">
        <v>475</v>
      </c>
      <c r="AE181" t="s">
        <v>614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480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452</v>
      </c>
      <c r="AC182" t="s">
        <v>629</v>
      </c>
      <c r="AD182" t="s">
        <v>452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480</v>
      </c>
      <c r="C183" t="s">
        <v>60</v>
      </c>
      <c r="D183" t="s">
        <v>141</v>
      </c>
      <c r="E183" t="s">
        <v>452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452</v>
      </c>
      <c r="AC183" t="s">
        <v>629</v>
      </c>
      <c r="AD183" t="s">
        <v>452</v>
      </c>
      <c r="AE183" t="s">
        <v>614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480</v>
      </c>
      <c r="C184" t="s">
        <v>60</v>
      </c>
      <c r="D184" t="s">
        <v>141</v>
      </c>
      <c r="E184" t="s">
        <v>472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452</v>
      </c>
      <c r="AC184" t="s">
        <v>472</v>
      </c>
      <c r="AD184" t="s">
        <v>452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480</v>
      </c>
      <c r="C185" t="s">
        <v>60</v>
      </c>
      <c r="D185" t="s">
        <v>451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452</v>
      </c>
      <c r="AC185" t="s">
        <v>472</v>
      </c>
      <c r="AD185" t="s">
        <v>452</v>
      </c>
      <c r="AE185" t="s">
        <v>614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480</v>
      </c>
      <c r="C186" t="s">
        <v>60</v>
      </c>
      <c r="D186" t="s">
        <v>451</v>
      </c>
      <c r="E186" t="s">
        <v>451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452</v>
      </c>
      <c r="AC186" t="s">
        <v>614</v>
      </c>
      <c r="AD186" t="s">
        <v>450</v>
      </c>
      <c r="AE186" t="s">
        <v>614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480</v>
      </c>
      <c r="C187" t="s">
        <v>60</v>
      </c>
      <c r="D187" t="s">
        <v>452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452</v>
      </c>
      <c r="AC187" t="s">
        <v>614</v>
      </c>
      <c r="AD187" t="s">
        <v>141</v>
      </c>
      <c r="AE187" t="s">
        <v>614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480</v>
      </c>
      <c r="C188" t="s">
        <v>60</v>
      </c>
      <c r="D188" t="s">
        <v>452</v>
      </c>
      <c r="E188" t="s">
        <v>452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452</v>
      </c>
      <c r="AC188" t="s">
        <v>614</v>
      </c>
      <c r="AD188" t="s">
        <v>452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480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452</v>
      </c>
      <c r="AC189" t="s">
        <v>614</v>
      </c>
      <c r="AD189" t="s">
        <v>452</v>
      </c>
      <c r="AE189" t="s">
        <v>614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480</v>
      </c>
      <c r="C190" t="s">
        <v>62</v>
      </c>
      <c r="D190" t="s">
        <v>141</v>
      </c>
      <c r="E190" t="s">
        <v>449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452</v>
      </c>
      <c r="AC190" t="s">
        <v>527</v>
      </c>
      <c r="AD190" t="s">
        <v>452</v>
      </c>
      <c r="AE190" t="s">
        <v>614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480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452</v>
      </c>
      <c r="AC191" t="s">
        <v>479</v>
      </c>
      <c r="AD191" t="s">
        <v>452</v>
      </c>
      <c r="AE191" t="s">
        <v>614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480</v>
      </c>
      <c r="C192" t="s">
        <v>62</v>
      </c>
      <c r="D192" t="s">
        <v>141</v>
      </c>
      <c r="E192" t="s">
        <v>452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452</v>
      </c>
      <c r="AC192" t="s">
        <v>475</v>
      </c>
      <c r="AD192" t="s">
        <v>452</v>
      </c>
      <c r="AE192" t="s">
        <v>614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480</v>
      </c>
      <c r="C193" t="s">
        <v>62</v>
      </c>
      <c r="D193" t="s">
        <v>451</v>
      </c>
      <c r="E193" t="s">
        <v>451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472</v>
      </c>
      <c r="AC193" t="s">
        <v>614</v>
      </c>
      <c r="AD193" t="s">
        <v>472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480</v>
      </c>
      <c r="C194" t="s">
        <v>62</v>
      </c>
      <c r="D194" t="s">
        <v>452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453</v>
      </c>
      <c r="AC194" t="s">
        <v>141</v>
      </c>
      <c r="AD194" t="s">
        <v>453</v>
      </c>
      <c r="AE194" t="s">
        <v>614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480</v>
      </c>
      <c r="C195" t="s">
        <v>62</v>
      </c>
      <c r="D195" t="s">
        <v>452</v>
      </c>
      <c r="E195" t="s">
        <v>452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453</v>
      </c>
      <c r="AC195" t="s">
        <v>452</v>
      </c>
      <c r="AD195" t="s">
        <v>453</v>
      </c>
      <c r="AE195" t="s">
        <v>614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480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453</v>
      </c>
      <c r="AC196" t="s">
        <v>614</v>
      </c>
      <c r="AD196" t="s">
        <v>452</v>
      </c>
      <c r="AE196" t="s">
        <v>614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480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453</v>
      </c>
      <c r="AC197" t="s">
        <v>614</v>
      </c>
      <c r="AD197" t="s">
        <v>453</v>
      </c>
      <c r="AE197" t="s">
        <v>614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480</v>
      </c>
      <c r="C198" t="s">
        <v>64</v>
      </c>
      <c r="D198" t="s">
        <v>141</v>
      </c>
      <c r="E198" t="s">
        <v>604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614</v>
      </c>
      <c r="AE198" t="s">
        <v>614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480</v>
      </c>
      <c r="C199" t="s">
        <v>64</v>
      </c>
      <c r="D199" t="s">
        <v>451</v>
      </c>
      <c r="E199" s="245" t="s">
        <v>451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448</v>
      </c>
      <c r="AC199" t="s">
        <v>141</v>
      </c>
      <c r="AD199" t="s">
        <v>141</v>
      </c>
      <c r="AE199" t="s">
        <v>614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480</v>
      </c>
      <c r="C200" t="s">
        <v>64</v>
      </c>
      <c r="D200" t="s">
        <v>452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471</v>
      </c>
      <c r="AC200" t="s">
        <v>628</v>
      </c>
      <c r="AD200" t="s">
        <v>471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480</v>
      </c>
      <c r="C201" t="s">
        <v>64</v>
      </c>
      <c r="D201" t="s">
        <v>452</v>
      </c>
      <c r="E201" t="s">
        <v>452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471</v>
      </c>
      <c r="AC201" t="s">
        <v>471</v>
      </c>
      <c r="AD201" t="s">
        <v>471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480</v>
      </c>
      <c r="C202" t="s">
        <v>64</v>
      </c>
      <c r="D202" t="s">
        <v>604</v>
      </c>
      <c r="E202" t="s">
        <v>604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471</v>
      </c>
      <c r="AC202" t="s">
        <v>471</v>
      </c>
      <c r="AD202" t="s">
        <v>471</v>
      </c>
      <c r="AE202" t="s">
        <v>614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480</v>
      </c>
      <c r="C203" t="s">
        <v>64</v>
      </c>
      <c r="D203" t="s">
        <v>472</v>
      </c>
      <c r="E203" t="s">
        <v>472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471</v>
      </c>
      <c r="AC203" t="s">
        <v>141</v>
      </c>
      <c r="AD203" t="s">
        <v>471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480</v>
      </c>
      <c r="C204" t="s">
        <v>64</v>
      </c>
      <c r="D204" t="s">
        <v>479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471</v>
      </c>
      <c r="AC204" t="s">
        <v>141</v>
      </c>
      <c r="AD204" t="s">
        <v>471</v>
      </c>
      <c r="AE204" t="s">
        <v>614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480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471</v>
      </c>
      <c r="AC205" t="s">
        <v>473</v>
      </c>
      <c r="AD205" t="s">
        <v>471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480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471</v>
      </c>
      <c r="AC206" t="s">
        <v>629</v>
      </c>
      <c r="AD206" t="s">
        <v>450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480</v>
      </c>
      <c r="C207" t="s">
        <v>66</v>
      </c>
      <c r="D207" t="s">
        <v>451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471</v>
      </c>
      <c r="AC207" t="s">
        <v>472</v>
      </c>
      <c r="AD207" t="s">
        <v>471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480</v>
      </c>
      <c r="C208" t="s">
        <v>66</v>
      </c>
      <c r="D208" t="s">
        <v>451</v>
      </c>
      <c r="E208" t="s">
        <v>451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471</v>
      </c>
      <c r="AC208" t="s">
        <v>472</v>
      </c>
      <c r="AD208" t="s">
        <v>471</v>
      </c>
      <c r="AE208" t="s">
        <v>614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480</v>
      </c>
      <c r="C209" t="s">
        <v>66</v>
      </c>
      <c r="D209" t="s">
        <v>452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471</v>
      </c>
      <c r="AC209" t="s">
        <v>614</v>
      </c>
      <c r="AD209" t="s">
        <v>471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480</v>
      </c>
      <c r="C210" t="s">
        <v>66</v>
      </c>
      <c r="D210" t="s">
        <v>452</v>
      </c>
      <c r="E210" t="s">
        <v>452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471</v>
      </c>
      <c r="AC210" t="s">
        <v>614</v>
      </c>
      <c r="AD210" t="s">
        <v>471</v>
      </c>
      <c r="AE210" t="s">
        <v>614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480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471</v>
      </c>
      <c r="AC211" t="s">
        <v>614</v>
      </c>
      <c r="AD211" t="s">
        <v>452</v>
      </c>
      <c r="AE211" t="s">
        <v>614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480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450</v>
      </c>
      <c r="AC212" t="s">
        <v>471</v>
      </c>
      <c r="AD212" t="s">
        <v>450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480</v>
      </c>
      <c r="C213" t="s">
        <v>68</v>
      </c>
      <c r="D213" t="s">
        <v>451</v>
      </c>
      <c r="E213" t="s">
        <v>451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450</v>
      </c>
      <c r="AC213" t="s">
        <v>471</v>
      </c>
      <c r="AD213" t="s">
        <v>450</v>
      </c>
      <c r="AE213" t="s">
        <v>614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480</v>
      </c>
      <c r="C214" t="s">
        <v>68</v>
      </c>
      <c r="D214" t="s">
        <v>452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450</v>
      </c>
      <c r="AC214" t="s">
        <v>450</v>
      </c>
      <c r="AD214" t="s">
        <v>471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480</v>
      </c>
      <c r="C215" t="s">
        <v>68</v>
      </c>
      <c r="D215" t="s">
        <v>452</v>
      </c>
      <c r="E215" t="s">
        <v>452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450</v>
      </c>
      <c r="AC215" t="s">
        <v>450</v>
      </c>
      <c r="AD215" t="s">
        <v>450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480</v>
      </c>
      <c r="C216" t="s">
        <v>68</v>
      </c>
      <c r="D216" t="s">
        <v>604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450</v>
      </c>
      <c r="AC216" t="s">
        <v>450</v>
      </c>
      <c r="AD216" t="s">
        <v>450</v>
      </c>
      <c r="AE216" t="s">
        <v>614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480</v>
      </c>
      <c r="C217" t="s">
        <v>68</v>
      </c>
      <c r="D217" t="s">
        <v>604</v>
      </c>
      <c r="E217" t="s">
        <v>604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450</v>
      </c>
      <c r="AC217" t="s">
        <v>450</v>
      </c>
      <c r="AD217" t="s">
        <v>141</v>
      </c>
      <c r="AE217" t="s">
        <v>614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480</v>
      </c>
      <c r="C218" t="s">
        <v>68</v>
      </c>
      <c r="D218" t="s">
        <v>472</v>
      </c>
      <c r="E218" t="s">
        <v>472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450</v>
      </c>
      <c r="AC218" t="s">
        <v>141</v>
      </c>
      <c r="AD218" t="s">
        <v>450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481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450</v>
      </c>
      <c r="AC219" t="s">
        <v>141</v>
      </c>
      <c r="AD219" t="s">
        <v>450</v>
      </c>
      <c r="AE219" t="s">
        <v>614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481</v>
      </c>
      <c r="C220" t="s">
        <v>52</v>
      </c>
      <c r="D220" t="s">
        <v>451</v>
      </c>
      <c r="E220" t="s">
        <v>451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450</v>
      </c>
      <c r="AC220" t="s">
        <v>473</v>
      </c>
      <c r="AD220" t="s">
        <v>450</v>
      </c>
      <c r="AE220" t="s">
        <v>614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481</v>
      </c>
      <c r="C221" t="s">
        <v>52</v>
      </c>
      <c r="D221" t="s">
        <v>452</v>
      </c>
      <c r="E221" t="s">
        <v>452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450</v>
      </c>
      <c r="AC221" t="s">
        <v>629</v>
      </c>
      <c r="AD221" t="s">
        <v>450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481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450</v>
      </c>
      <c r="AC222" t="s">
        <v>629</v>
      </c>
      <c r="AD222" t="s">
        <v>450</v>
      </c>
      <c r="AE222" t="s">
        <v>614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481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450</v>
      </c>
      <c r="AC223" t="s">
        <v>629</v>
      </c>
      <c r="AD223" t="s">
        <v>141</v>
      </c>
      <c r="AE223" t="s">
        <v>614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481</v>
      </c>
      <c r="C224" t="s">
        <v>54</v>
      </c>
      <c r="D224" t="s">
        <v>451</v>
      </c>
      <c r="E224" t="s">
        <v>451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450</v>
      </c>
      <c r="AC224" t="s">
        <v>474</v>
      </c>
      <c r="AD224" t="s">
        <v>450</v>
      </c>
      <c r="AE224" t="s">
        <v>614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481</v>
      </c>
      <c r="C225" t="s">
        <v>54</v>
      </c>
      <c r="D225" t="s">
        <v>452</v>
      </c>
      <c r="E225" t="s">
        <v>452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450</v>
      </c>
      <c r="AC225" t="s">
        <v>472</v>
      </c>
      <c r="AD225" t="s">
        <v>450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481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450</v>
      </c>
      <c r="AC226" t="s">
        <v>472</v>
      </c>
      <c r="AD226" t="s">
        <v>450</v>
      </c>
      <c r="AE226" t="s">
        <v>614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481</v>
      </c>
      <c r="C227" t="s">
        <v>56</v>
      </c>
      <c r="D227" t="s">
        <v>471</v>
      </c>
      <c r="E227" t="s">
        <v>471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450</v>
      </c>
      <c r="AC227" t="s">
        <v>614</v>
      </c>
      <c r="AD227" t="s">
        <v>471</v>
      </c>
      <c r="AE227" t="s">
        <v>614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481</v>
      </c>
      <c r="C228" t="s">
        <v>56</v>
      </c>
      <c r="D228" t="s">
        <v>450</v>
      </c>
      <c r="E228" t="s">
        <v>450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450</v>
      </c>
      <c r="AC228" t="s">
        <v>614</v>
      </c>
      <c r="AD228" t="s">
        <v>450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481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450</v>
      </c>
      <c r="AC229" t="s">
        <v>614</v>
      </c>
      <c r="AD229" t="s">
        <v>450</v>
      </c>
      <c r="AE229" t="s">
        <v>614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481</v>
      </c>
      <c r="C230" t="s">
        <v>56</v>
      </c>
      <c r="D230" t="s">
        <v>451</v>
      </c>
      <c r="E230" t="s">
        <v>451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450</v>
      </c>
      <c r="AC230" t="s">
        <v>614</v>
      </c>
      <c r="AD230" t="s">
        <v>141</v>
      </c>
      <c r="AE230" t="s">
        <v>614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481</v>
      </c>
      <c r="C231" t="s">
        <v>56</v>
      </c>
      <c r="D231" t="s">
        <v>452</v>
      </c>
      <c r="E231" t="s">
        <v>452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450</v>
      </c>
      <c r="AC231" t="s">
        <v>479</v>
      </c>
      <c r="AD231" t="s">
        <v>450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481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450</v>
      </c>
      <c r="AC232" t="s">
        <v>479</v>
      </c>
      <c r="AD232" t="s">
        <v>450</v>
      </c>
      <c r="AE232" t="s">
        <v>614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481</v>
      </c>
      <c r="C233" t="s">
        <v>58</v>
      </c>
      <c r="D233" t="s">
        <v>450</v>
      </c>
      <c r="E233" t="s">
        <v>450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471</v>
      </c>
      <c r="AD233" t="s">
        <v>141</v>
      </c>
      <c r="AE233" t="s">
        <v>614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481</v>
      </c>
      <c r="C234" t="s">
        <v>58</v>
      </c>
      <c r="D234" t="s">
        <v>450</v>
      </c>
      <c r="E234" t="s">
        <v>452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450</v>
      </c>
      <c r="AD234" t="s">
        <v>141</v>
      </c>
      <c r="AE234" t="s">
        <v>614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481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448</v>
      </c>
      <c r="AE235" t="s">
        <v>614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481</v>
      </c>
      <c r="C236" t="s">
        <v>58</v>
      </c>
      <c r="D236" t="s">
        <v>451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450</v>
      </c>
      <c r="AE236" t="s">
        <v>614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481</v>
      </c>
      <c r="C237" t="s">
        <v>58</v>
      </c>
      <c r="D237" t="s">
        <v>451</v>
      </c>
      <c r="E237" t="s">
        <v>451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481</v>
      </c>
      <c r="C238" t="s">
        <v>58</v>
      </c>
      <c r="D238" t="s">
        <v>452</v>
      </c>
      <c r="E238" t="s">
        <v>452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614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481</v>
      </c>
      <c r="C239" t="s">
        <v>58</v>
      </c>
      <c r="D239" t="s">
        <v>472</v>
      </c>
      <c r="E239" t="s">
        <v>472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452</v>
      </c>
      <c r="AE239" t="s">
        <v>614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481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472</v>
      </c>
      <c r="AE240" t="s">
        <v>614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481</v>
      </c>
      <c r="C241" t="s">
        <v>60</v>
      </c>
      <c r="D241" t="s">
        <v>471</v>
      </c>
      <c r="E241" s="245" t="s">
        <v>471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473</v>
      </c>
      <c r="AD241" t="s">
        <v>141</v>
      </c>
      <c r="AE241" t="s">
        <v>614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481</v>
      </c>
      <c r="C242" t="s">
        <v>60</v>
      </c>
      <c r="D242" t="s">
        <v>450</v>
      </c>
      <c r="E242" t="s">
        <v>471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452</v>
      </c>
      <c r="AD242" t="s">
        <v>141</v>
      </c>
      <c r="AE242" t="s">
        <v>614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481</v>
      </c>
      <c r="C243" t="s">
        <v>60</v>
      </c>
      <c r="D243" t="s">
        <v>450</v>
      </c>
      <c r="E243" t="s">
        <v>450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452</v>
      </c>
      <c r="AD243" t="s">
        <v>452</v>
      </c>
      <c r="AE243" t="s">
        <v>614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481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629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481</v>
      </c>
      <c r="C245" t="s">
        <v>60</v>
      </c>
      <c r="D245" t="s">
        <v>141</v>
      </c>
      <c r="E245" t="s">
        <v>452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629</v>
      </c>
      <c r="AD245" t="s">
        <v>141</v>
      </c>
      <c r="AE245" t="s">
        <v>614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481</v>
      </c>
      <c r="C246" t="s">
        <v>60</v>
      </c>
      <c r="D246" t="s">
        <v>451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629</v>
      </c>
      <c r="AD246" t="s">
        <v>629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481</v>
      </c>
      <c r="C247" t="s">
        <v>60</v>
      </c>
      <c r="D247" t="s">
        <v>451</v>
      </c>
      <c r="E247" t="s">
        <v>451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474</v>
      </c>
      <c r="AD247" t="s">
        <v>141</v>
      </c>
      <c r="AE247" t="s">
        <v>614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481</v>
      </c>
      <c r="C248" t="s">
        <v>60</v>
      </c>
      <c r="D248" t="s">
        <v>452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477</v>
      </c>
      <c r="AD248" t="s">
        <v>141</v>
      </c>
      <c r="AE248" t="s">
        <v>614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481</v>
      </c>
      <c r="C249" t="s">
        <v>60</v>
      </c>
      <c r="D249" t="s">
        <v>452</v>
      </c>
      <c r="E249" t="s">
        <v>452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472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481</v>
      </c>
      <c r="C250" t="s">
        <v>60</v>
      </c>
      <c r="D250" t="s">
        <v>453</v>
      </c>
      <c r="E250" s="245" t="s">
        <v>453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472</v>
      </c>
      <c r="AD250" t="s">
        <v>141</v>
      </c>
      <c r="AE250" t="s">
        <v>614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481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614</v>
      </c>
      <c r="AD251" t="s">
        <v>471</v>
      </c>
      <c r="AE251" t="s">
        <v>614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481</v>
      </c>
      <c r="C252" t="s">
        <v>62</v>
      </c>
      <c r="D252" t="s">
        <v>471</v>
      </c>
      <c r="E252" t="s">
        <v>471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614</v>
      </c>
      <c r="AD252" t="s">
        <v>450</v>
      </c>
      <c r="AE252" t="s">
        <v>614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481</v>
      </c>
      <c r="C253" t="s">
        <v>62</v>
      </c>
      <c r="D253" t="s">
        <v>450</v>
      </c>
      <c r="E253" t="s">
        <v>450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614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481</v>
      </c>
      <c r="C254" t="s">
        <v>62</v>
      </c>
      <c r="D254" t="s">
        <v>141</v>
      </c>
      <c r="E254" t="s">
        <v>448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614</v>
      </c>
      <c r="AD254" t="s">
        <v>141</v>
      </c>
      <c r="AE254" t="s">
        <v>614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481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614</v>
      </c>
      <c r="AD255" t="s">
        <v>451</v>
      </c>
      <c r="AE255" t="s">
        <v>614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481</v>
      </c>
      <c r="C256" t="s">
        <v>62</v>
      </c>
      <c r="D256" t="s">
        <v>451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614</v>
      </c>
      <c r="AD256" t="s">
        <v>452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481</v>
      </c>
      <c r="C257" t="s">
        <v>62</v>
      </c>
      <c r="D257" t="s">
        <v>451</v>
      </c>
      <c r="E257" t="s">
        <v>451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614</v>
      </c>
      <c r="AD257" t="s">
        <v>452</v>
      </c>
      <c r="AE257" t="s">
        <v>614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481</v>
      </c>
      <c r="C258" t="s">
        <v>62</v>
      </c>
      <c r="D258" t="s">
        <v>452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614</v>
      </c>
      <c r="AD258" t="s">
        <v>472</v>
      </c>
      <c r="AE258" t="s">
        <v>614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481</v>
      </c>
      <c r="C259" t="s">
        <v>62</v>
      </c>
      <c r="D259" t="s">
        <v>452</v>
      </c>
      <c r="E259" s="245" t="s">
        <v>452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527</v>
      </c>
      <c r="AD259" t="s">
        <v>141</v>
      </c>
      <c r="AE259" t="s">
        <v>614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481</v>
      </c>
      <c r="C260" t="s">
        <v>62</v>
      </c>
      <c r="D260" t="s">
        <v>452</v>
      </c>
      <c r="E260" t="s">
        <v>479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479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481</v>
      </c>
      <c r="C261" t="s">
        <v>62</v>
      </c>
      <c r="D261" t="s">
        <v>472</v>
      </c>
      <c r="E261" t="s">
        <v>472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479</v>
      </c>
      <c r="AD261" t="s">
        <v>141</v>
      </c>
      <c r="AE261" t="s">
        <v>614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481</v>
      </c>
      <c r="C262" t="s">
        <v>62</v>
      </c>
      <c r="D262" t="s">
        <v>479</v>
      </c>
      <c r="E262" s="245" t="s">
        <v>479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476</v>
      </c>
      <c r="AC262" t="s">
        <v>141</v>
      </c>
      <c r="AD262" t="s">
        <v>141</v>
      </c>
      <c r="AE262" t="s">
        <v>614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481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451</v>
      </c>
      <c r="AC263" t="s">
        <v>628</v>
      </c>
      <c r="AD263" t="s">
        <v>451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481</v>
      </c>
      <c r="C264" t="s">
        <v>64</v>
      </c>
      <c r="D264" t="s">
        <v>450</v>
      </c>
      <c r="E264" t="s">
        <v>450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451</v>
      </c>
      <c r="AC264" t="s">
        <v>471</v>
      </c>
      <c r="AD264" t="s">
        <v>451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481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451</v>
      </c>
      <c r="AC265" t="s">
        <v>471</v>
      </c>
      <c r="AD265" t="s">
        <v>451</v>
      </c>
      <c r="AE265" t="s">
        <v>614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481</v>
      </c>
      <c r="C266" t="s">
        <v>64</v>
      </c>
      <c r="D266" t="s">
        <v>141</v>
      </c>
      <c r="E266" s="245" t="s">
        <v>473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451</v>
      </c>
      <c r="AC266" t="s">
        <v>450</v>
      </c>
      <c r="AD266" t="s">
        <v>451</v>
      </c>
      <c r="AE266" t="s">
        <v>614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481</v>
      </c>
      <c r="C267" t="s">
        <v>64</v>
      </c>
      <c r="D267" t="s">
        <v>141</v>
      </c>
      <c r="E267" t="s">
        <v>452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451</v>
      </c>
      <c r="AC267" t="s">
        <v>141</v>
      </c>
      <c r="AD267" t="s">
        <v>141</v>
      </c>
      <c r="AE267" t="s">
        <v>614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481</v>
      </c>
      <c r="C268" t="s">
        <v>64</v>
      </c>
      <c r="D268" t="s">
        <v>451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451</v>
      </c>
      <c r="AC268" t="s">
        <v>141</v>
      </c>
      <c r="AD268" t="s">
        <v>451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481</v>
      </c>
      <c r="C269" t="s">
        <v>64</v>
      </c>
      <c r="D269" t="s">
        <v>451</v>
      </c>
      <c r="E269" t="s">
        <v>451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451</v>
      </c>
      <c r="AC269" t="s">
        <v>141</v>
      </c>
      <c r="AD269" t="s">
        <v>451</v>
      </c>
      <c r="AE269" t="s">
        <v>614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481</v>
      </c>
      <c r="C270" t="s">
        <v>64</v>
      </c>
      <c r="D270" t="s">
        <v>473</v>
      </c>
      <c r="E270" t="s">
        <v>473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451</v>
      </c>
      <c r="AC270" t="s">
        <v>630</v>
      </c>
      <c r="AD270" t="s">
        <v>451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481</v>
      </c>
      <c r="C271" t="s">
        <v>64</v>
      </c>
      <c r="D271" t="s">
        <v>452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451</v>
      </c>
      <c r="AC271" t="s">
        <v>630</v>
      </c>
      <c r="AD271" t="s">
        <v>451</v>
      </c>
      <c r="AE271" t="s">
        <v>614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481</v>
      </c>
      <c r="C272" t="s">
        <v>64</v>
      </c>
      <c r="D272" t="s">
        <v>452</v>
      </c>
      <c r="E272" t="s">
        <v>452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451</v>
      </c>
      <c r="AC272" s="94" t="s">
        <v>630</v>
      </c>
      <c r="AD272" t="s">
        <v>629</v>
      </c>
      <c r="AE272" t="s">
        <v>614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481</v>
      </c>
      <c r="C273" t="s">
        <v>64</v>
      </c>
      <c r="D273" t="s">
        <v>472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451</v>
      </c>
      <c r="AC273" t="s">
        <v>473</v>
      </c>
      <c r="AD273" t="s">
        <v>141</v>
      </c>
      <c r="AE273" t="s">
        <v>614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481</v>
      </c>
      <c r="C274" t="s">
        <v>64</v>
      </c>
      <c r="D274" t="s">
        <v>472</v>
      </c>
      <c r="E274" t="s">
        <v>472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451</v>
      </c>
      <c r="AC274" t="s">
        <v>473</v>
      </c>
      <c r="AD274" t="s">
        <v>451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481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451</v>
      </c>
      <c r="AC275" t="s">
        <v>473</v>
      </c>
      <c r="AD275" t="s">
        <v>451</v>
      </c>
      <c r="AE275" t="s">
        <v>614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481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451</v>
      </c>
      <c r="AC276" t="s">
        <v>452</v>
      </c>
      <c r="AD276" t="s">
        <v>451</v>
      </c>
      <c r="AE276" t="s">
        <v>614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481</v>
      </c>
      <c r="C277" t="s">
        <v>66</v>
      </c>
      <c r="D277" t="s">
        <v>451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451</v>
      </c>
      <c r="AC277" t="s">
        <v>629</v>
      </c>
      <c r="AD277" t="s">
        <v>141</v>
      </c>
      <c r="AE277" t="s">
        <v>614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481</v>
      </c>
      <c r="C278" t="s">
        <v>66</v>
      </c>
      <c r="D278" t="s">
        <v>451</v>
      </c>
      <c r="E278" t="s">
        <v>451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451</v>
      </c>
      <c r="AC278" t="s">
        <v>629</v>
      </c>
      <c r="AD278" t="s">
        <v>451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481</v>
      </c>
      <c r="C279" t="s">
        <v>66</v>
      </c>
      <c r="D279" t="s">
        <v>452</v>
      </c>
      <c r="E279" t="s">
        <v>452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451</v>
      </c>
      <c r="AC279" t="s">
        <v>629</v>
      </c>
      <c r="AD279" t="s">
        <v>451</v>
      </c>
      <c r="AE279" t="s">
        <v>614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481</v>
      </c>
      <c r="C280" t="s">
        <v>66</v>
      </c>
      <c r="D280" t="s">
        <v>472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451</v>
      </c>
      <c r="AC280" t="s">
        <v>474</v>
      </c>
      <c r="AD280" t="s">
        <v>451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481</v>
      </c>
      <c r="C281" t="s">
        <v>66</v>
      </c>
      <c r="D281" t="s">
        <v>472</v>
      </c>
      <c r="E281" t="s">
        <v>472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451</v>
      </c>
      <c r="AC281" t="s">
        <v>474</v>
      </c>
      <c r="AD281" t="s">
        <v>452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481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451</v>
      </c>
      <c r="AC282" t="s">
        <v>477</v>
      </c>
      <c r="AD282" t="s">
        <v>451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481</v>
      </c>
      <c r="C283" t="s">
        <v>68</v>
      </c>
      <c r="D283" t="s">
        <v>450</v>
      </c>
      <c r="E283" t="s">
        <v>450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451</v>
      </c>
      <c r="AC283" t="s">
        <v>477</v>
      </c>
      <c r="AD283" t="s">
        <v>473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481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451</v>
      </c>
      <c r="AC284" t="s">
        <v>472</v>
      </c>
      <c r="AD284" t="s">
        <v>141</v>
      </c>
      <c r="AE284" t="s">
        <v>614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481</v>
      </c>
      <c r="C285" t="s">
        <v>68</v>
      </c>
      <c r="D285" t="s">
        <v>141</v>
      </c>
      <c r="E285" t="s">
        <v>472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451</v>
      </c>
      <c r="AC285" t="s">
        <v>472</v>
      </c>
      <c r="AD285" t="s">
        <v>451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481</v>
      </c>
      <c r="C286" t="s">
        <v>68</v>
      </c>
      <c r="D286" t="s">
        <v>451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451</v>
      </c>
      <c r="AC286" t="s">
        <v>472</v>
      </c>
      <c r="AD286" t="s">
        <v>451</v>
      </c>
      <c r="AE286" t="s">
        <v>614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481</v>
      </c>
      <c r="C287" t="s">
        <v>68</v>
      </c>
      <c r="D287" t="s">
        <v>451</v>
      </c>
      <c r="E287" t="s">
        <v>451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451</v>
      </c>
      <c r="AC287" t="s">
        <v>472</v>
      </c>
      <c r="AD287" t="s">
        <v>472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481</v>
      </c>
      <c r="C288" t="s">
        <v>68</v>
      </c>
      <c r="D288" t="s">
        <v>451</v>
      </c>
      <c r="E288" s="245" t="s">
        <v>472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451</v>
      </c>
      <c r="AC288" t="s">
        <v>614</v>
      </c>
      <c r="AD288" t="s">
        <v>141</v>
      </c>
      <c r="AE288" t="s">
        <v>614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481</v>
      </c>
      <c r="C289" t="s">
        <v>68</v>
      </c>
      <c r="D289" t="s">
        <v>473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451</v>
      </c>
      <c r="AC289" t="s">
        <v>614</v>
      </c>
      <c r="AD289" t="s">
        <v>451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481</v>
      </c>
      <c r="C290" t="s">
        <v>68</v>
      </c>
      <c r="D290" t="s">
        <v>473</v>
      </c>
      <c r="E290" t="s">
        <v>473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451</v>
      </c>
      <c r="AC290" t="s">
        <v>614</v>
      </c>
      <c r="AD290" t="s">
        <v>451</v>
      </c>
      <c r="AE290" t="s">
        <v>614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481</v>
      </c>
      <c r="C291" t="s">
        <v>68</v>
      </c>
      <c r="D291" t="s">
        <v>452</v>
      </c>
      <c r="E291" t="s">
        <v>452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451</v>
      </c>
      <c r="AC291" t="s">
        <v>527</v>
      </c>
      <c r="AD291" t="s">
        <v>451</v>
      </c>
      <c r="AE291" t="s">
        <v>614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481</v>
      </c>
      <c r="C292" t="s">
        <v>68</v>
      </c>
      <c r="D292" t="s">
        <v>604</v>
      </c>
      <c r="E292" t="s">
        <v>604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451</v>
      </c>
      <c r="AC292" t="s">
        <v>479</v>
      </c>
      <c r="AD292" t="s">
        <v>451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481</v>
      </c>
      <c r="C293" t="s">
        <v>68</v>
      </c>
      <c r="D293" t="s">
        <v>472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451</v>
      </c>
      <c r="AC293" t="s">
        <v>479</v>
      </c>
      <c r="AD293" t="s">
        <v>451</v>
      </c>
      <c r="AE293" t="s">
        <v>614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481</v>
      </c>
      <c r="C294" t="s">
        <v>68</v>
      </c>
      <c r="D294" t="s">
        <v>472</v>
      </c>
      <c r="E294" s="245" t="s">
        <v>472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451</v>
      </c>
      <c r="AC294" t="s">
        <v>475</v>
      </c>
      <c r="AD294" t="s">
        <v>451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481</v>
      </c>
      <c r="C295" t="s">
        <v>68</v>
      </c>
      <c r="D295" t="s">
        <v>453</v>
      </c>
      <c r="E295" t="s">
        <v>453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451</v>
      </c>
      <c r="AC295" t="s">
        <v>475</v>
      </c>
      <c r="AD295" t="s">
        <v>451</v>
      </c>
      <c r="AE295" t="s">
        <v>614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482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452</v>
      </c>
      <c r="AC296" t="s">
        <v>628</v>
      </c>
      <c r="AD296" t="s">
        <v>452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482</v>
      </c>
      <c r="C297" t="s">
        <v>52</v>
      </c>
      <c r="D297" t="s">
        <v>450</v>
      </c>
      <c r="E297" t="s">
        <v>450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452</v>
      </c>
      <c r="AC297" t="s">
        <v>628</v>
      </c>
      <c r="AD297" t="s">
        <v>452</v>
      </c>
      <c r="AE297" t="s">
        <v>614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482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452</v>
      </c>
      <c r="AC298" t="s">
        <v>471</v>
      </c>
      <c r="AD298" t="s">
        <v>452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482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452</v>
      </c>
      <c r="AC299" t="s">
        <v>471</v>
      </c>
      <c r="AD299" t="s">
        <v>452</v>
      </c>
      <c r="AE299" t="s">
        <v>614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482</v>
      </c>
      <c r="C300" t="s">
        <v>54</v>
      </c>
      <c r="D300" t="s">
        <v>450</v>
      </c>
      <c r="E300" t="s">
        <v>450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452</v>
      </c>
      <c r="AC300" t="s">
        <v>450</v>
      </c>
      <c r="AD300" t="s">
        <v>452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482</v>
      </c>
      <c r="C301" t="s">
        <v>54</v>
      </c>
      <c r="D301" t="s">
        <v>451</v>
      </c>
      <c r="E301" s="245" t="s">
        <v>451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452</v>
      </c>
      <c r="AC301" t="s">
        <v>141</v>
      </c>
      <c r="AD301" t="s">
        <v>450</v>
      </c>
      <c r="AE301" t="s">
        <v>614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482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452</v>
      </c>
      <c r="AC302" t="s">
        <v>141</v>
      </c>
      <c r="AD302" t="s">
        <v>141</v>
      </c>
      <c r="AE302" t="s">
        <v>614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482</v>
      </c>
      <c r="C303" t="s">
        <v>56</v>
      </c>
      <c r="D303" t="s">
        <v>450</v>
      </c>
      <c r="E303" t="s">
        <v>450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452</v>
      </c>
      <c r="AC303" t="s">
        <v>141</v>
      </c>
      <c r="AD303" t="s">
        <v>452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482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452</v>
      </c>
      <c r="AC304" t="s">
        <v>141</v>
      </c>
      <c r="AD304" t="s">
        <v>452</v>
      </c>
      <c r="AE304" t="s">
        <v>614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482</v>
      </c>
      <c r="C305" t="s">
        <v>56</v>
      </c>
      <c r="D305" t="s">
        <v>451</v>
      </c>
      <c r="E305" t="s">
        <v>451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452</v>
      </c>
      <c r="AC305" t="s">
        <v>630</v>
      </c>
      <c r="AD305" t="s">
        <v>452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482</v>
      </c>
      <c r="C306" t="s">
        <v>56</v>
      </c>
      <c r="D306" t="s">
        <v>452</v>
      </c>
      <c r="E306" t="s">
        <v>452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452</v>
      </c>
      <c r="AC306" t="s">
        <v>473</v>
      </c>
      <c r="AD306" t="s">
        <v>452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482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452</v>
      </c>
      <c r="AC307" t="s">
        <v>473</v>
      </c>
      <c r="AD307" t="s">
        <v>452</v>
      </c>
      <c r="AE307" t="s">
        <v>614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482</v>
      </c>
      <c r="C308" t="s">
        <v>58</v>
      </c>
      <c r="D308" t="s">
        <v>471</v>
      </c>
      <c r="E308" t="s">
        <v>471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452</v>
      </c>
      <c r="AC308" t="s">
        <v>452</v>
      </c>
      <c r="AD308" t="s">
        <v>450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482</v>
      </c>
      <c r="C309" t="s">
        <v>58</v>
      </c>
      <c r="D309" t="s">
        <v>450</v>
      </c>
      <c r="E309" s="245" t="s">
        <v>450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452</v>
      </c>
      <c r="AC309" t="s">
        <v>452</v>
      </c>
      <c r="AD309" t="s">
        <v>450</v>
      </c>
      <c r="AE309" t="s">
        <v>614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482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452</v>
      </c>
      <c r="AC310" t="s">
        <v>452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482</v>
      </c>
      <c r="C311" t="s">
        <v>58</v>
      </c>
      <c r="D311" t="s">
        <v>451</v>
      </c>
      <c r="E311" t="s">
        <v>451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452</v>
      </c>
      <c r="AC311" t="s">
        <v>452</v>
      </c>
      <c r="AD311" t="s">
        <v>141</v>
      </c>
      <c r="AE311" t="s">
        <v>614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482</v>
      </c>
      <c r="C312" t="s">
        <v>58</v>
      </c>
      <c r="D312" t="s">
        <v>452</v>
      </c>
      <c r="E312" t="s">
        <v>452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452</v>
      </c>
      <c r="AC312" t="s">
        <v>452</v>
      </c>
      <c r="AD312" t="s">
        <v>452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482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452</v>
      </c>
      <c r="AC313" t="s">
        <v>452</v>
      </c>
      <c r="AD313" t="s">
        <v>452</v>
      </c>
      <c r="AE313" t="s">
        <v>614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482</v>
      </c>
      <c r="C314" t="s">
        <v>60</v>
      </c>
      <c r="D314" t="s">
        <v>471</v>
      </c>
      <c r="E314" t="s">
        <v>471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452</v>
      </c>
      <c r="AC314" t="s">
        <v>452</v>
      </c>
      <c r="AD314" t="s">
        <v>629</v>
      </c>
      <c r="AE314" t="s">
        <v>614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482</v>
      </c>
      <c r="C315" t="s">
        <v>60</v>
      </c>
      <c r="D315" t="s">
        <v>450</v>
      </c>
      <c r="E315" t="s">
        <v>450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452</v>
      </c>
      <c r="AC315" t="s">
        <v>629</v>
      </c>
      <c r="AD315" t="s">
        <v>450</v>
      </c>
      <c r="AE315" t="s">
        <v>614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482</v>
      </c>
      <c r="C316" t="s">
        <v>60</v>
      </c>
      <c r="D316" t="s">
        <v>450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452</v>
      </c>
      <c r="AC316" t="s">
        <v>629</v>
      </c>
      <c r="AD316" t="s">
        <v>452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482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452</v>
      </c>
      <c r="AC317" t="s">
        <v>629</v>
      </c>
      <c r="AD317" t="s">
        <v>452</v>
      </c>
      <c r="AE317" t="s">
        <v>614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482</v>
      </c>
      <c r="C318" t="s">
        <v>60</v>
      </c>
      <c r="D318" t="s">
        <v>451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452</v>
      </c>
      <c r="AC318" t="s">
        <v>474</v>
      </c>
      <c r="AD318" t="s">
        <v>452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482</v>
      </c>
      <c r="C319" t="s">
        <v>60</v>
      </c>
      <c r="D319" t="s">
        <v>451</v>
      </c>
      <c r="E319" s="245" t="s">
        <v>451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452</v>
      </c>
      <c r="AC319" t="s">
        <v>474</v>
      </c>
      <c r="AD319" t="s">
        <v>452</v>
      </c>
      <c r="AE319" t="s">
        <v>614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482</v>
      </c>
      <c r="C320" t="s">
        <v>60</v>
      </c>
      <c r="D320" t="s">
        <v>452</v>
      </c>
      <c r="E320" t="s">
        <v>452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452</v>
      </c>
      <c r="AC320" t="s">
        <v>477</v>
      </c>
      <c r="AD320" t="s">
        <v>452</v>
      </c>
      <c r="AE320" t="s">
        <v>614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482</v>
      </c>
      <c r="C321" t="s">
        <v>60</v>
      </c>
      <c r="D321" t="s">
        <v>604</v>
      </c>
      <c r="E321" t="s">
        <v>604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452</v>
      </c>
      <c r="AC321" t="s">
        <v>472</v>
      </c>
      <c r="AD321" t="s">
        <v>452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482</v>
      </c>
      <c r="C322" t="s">
        <v>60</v>
      </c>
      <c r="D322" t="s">
        <v>472</v>
      </c>
      <c r="E322" t="s">
        <v>472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452</v>
      </c>
      <c r="AC322" t="s">
        <v>472</v>
      </c>
      <c r="AD322" t="s">
        <v>452</v>
      </c>
      <c r="AE322" t="s">
        <v>614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482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452</v>
      </c>
      <c r="AC323" t="s">
        <v>614</v>
      </c>
      <c r="AD323" t="s">
        <v>471</v>
      </c>
      <c r="AE323" t="s">
        <v>614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482</v>
      </c>
      <c r="C324" t="s">
        <v>62</v>
      </c>
      <c r="D324" t="s">
        <v>471</v>
      </c>
      <c r="E324" t="s">
        <v>450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452</v>
      </c>
      <c r="AC324" t="s">
        <v>614</v>
      </c>
      <c r="AD324" t="s">
        <v>450</v>
      </c>
      <c r="AE324" t="s">
        <v>614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482</v>
      </c>
      <c r="C325" t="s">
        <v>62</v>
      </c>
      <c r="D325" t="s">
        <v>450</v>
      </c>
      <c r="E325" t="s">
        <v>450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452</v>
      </c>
      <c r="AC325" t="s">
        <v>614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482</v>
      </c>
      <c r="C326" t="s">
        <v>62</v>
      </c>
      <c r="D326" t="s">
        <v>450</v>
      </c>
      <c r="E326" t="s">
        <v>451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452</v>
      </c>
      <c r="AC326" t="s">
        <v>614</v>
      </c>
      <c r="AD326" t="s">
        <v>141</v>
      </c>
      <c r="AE326" t="s">
        <v>614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482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452</v>
      </c>
      <c r="AC327" t="s">
        <v>614</v>
      </c>
      <c r="AD327" t="s">
        <v>452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482</v>
      </c>
      <c r="C328" t="s">
        <v>62</v>
      </c>
      <c r="D328" t="s">
        <v>451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452</v>
      </c>
      <c r="AC328" t="s">
        <v>614</v>
      </c>
      <c r="AD328" t="s">
        <v>452</v>
      </c>
      <c r="AE328" t="s">
        <v>614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482</v>
      </c>
      <c r="C329" t="s">
        <v>62</v>
      </c>
      <c r="D329" t="s">
        <v>451</v>
      </c>
      <c r="E329" t="s">
        <v>451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452</v>
      </c>
      <c r="AC329" t="s">
        <v>614</v>
      </c>
      <c r="AD329" t="s">
        <v>472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482</v>
      </c>
      <c r="C330" t="s">
        <v>62</v>
      </c>
      <c r="D330" t="s">
        <v>452</v>
      </c>
      <c r="E330" t="s">
        <v>452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452</v>
      </c>
      <c r="AC330" t="s">
        <v>527</v>
      </c>
      <c r="AD330" t="s">
        <v>452</v>
      </c>
      <c r="AE330" t="s">
        <v>614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482</v>
      </c>
      <c r="C331" t="s">
        <v>62</v>
      </c>
      <c r="D331" t="s">
        <v>472</v>
      </c>
      <c r="E331" t="s">
        <v>472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452</v>
      </c>
      <c r="AC331" t="s">
        <v>479</v>
      </c>
      <c r="AD331" t="s">
        <v>452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482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452</v>
      </c>
      <c r="AC332" t="s">
        <v>479</v>
      </c>
      <c r="AD332" t="s">
        <v>452</v>
      </c>
      <c r="AE332" t="s">
        <v>614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482</v>
      </c>
      <c r="C333" t="s">
        <v>64</v>
      </c>
      <c r="D333" t="s">
        <v>450</v>
      </c>
      <c r="E333" t="s">
        <v>450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452</v>
      </c>
      <c r="AC333" t="s">
        <v>475</v>
      </c>
      <c r="AD333" t="s">
        <v>452</v>
      </c>
      <c r="AE333" t="s">
        <v>614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482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629</v>
      </c>
      <c r="AC334" t="s">
        <v>614</v>
      </c>
      <c r="AD334" t="s">
        <v>629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482</v>
      </c>
      <c r="C335" t="s">
        <v>64</v>
      </c>
      <c r="D335" t="s">
        <v>451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477</v>
      </c>
      <c r="AC335" t="s">
        <v>614</v>
      </c>
      <c r="AD335" t="s">
        <v>477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482</v>
      </c>
      <c r="C336" t="s">
        <v>64</v>
      </c>
      <c r="D336" t="s">
        <v>451</v>
      </c>
      <c r="E336" t="s">
        <v>451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472</v>
      </c>
      <c r="AC336" t="s">
        <v>141</v>
      </c>
      <c r="AD336" t="s">
        <v>141</v>
      </c>
      <c r="AE336" t="s">
        <v>614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482</v>
      </c>
      <c r="C337" t="s">
        <v>64</v>
      </c>
      <c r="D337" t="s">
        <v>452</v>
      </c>
      <c r="E337" t="s">
        <v>452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472</v>
      </c>
      <c r="AC337" t="s">
        <v>141</v>
      </c>
      <c r="AD337" t="s">
        <v>472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482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472</v>
      </c>
      <c r="AC338" t="s">
        <v>630</v>
      </c>
      <c r="AD338" t="s">
        <v>472</v>
      </c>
      <c r="AE338" t="s">
        <v>614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482</v>
      </c>
      <c r="C339" t="s">
        <v>66</v>
      </c>
      <c r="D339" t="s">
        <v>450</v>
      </c>
      <c r="E339" t="s">
        <v>450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472</v>
      </c>
      <c r="AC339" t="s">
        <v>614</v>
      </c>
      <c r="AD339" t="s">
        <v>141</v>
      </c>
      <c r="AE339" t="s">
        <v>614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482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472</v>
      </c>
      <c r="AC340" t="s">
        <v>614</v>
      </c>
      <c r="AD340" t="s">
        <v>472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482</v>
      </c>
      <c r="C341" t="s">
        <v>66</v>
      </c>
      <c r="D341" t="s">
        <v>451</v>
      </c>
      <c r="E341" t="s">
        <v>451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453</v>
      </c>
      <c r="AC341" t="s">
        <v>473</v>
      </c>
      <c r="AD341" t="s">
        <v>141</v>
      </c>
      <c r="AE341" t="s">
        <v>614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482</v>
      </c>
      <c r="C342" t="s">
        <v>66</v>
      </c>
      <c r="D342" t="s">
        <v>473</v>
      </c>
      <c r="E342" t="s">
        <v>473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453</v>
      </c>
      <c r="AC342" t="s">
        <v>452</v>
      </c>
      <c r="AD342" t="s">
        <v>453</v>
      </c>
      <c r="AE342" t="s">
        <v>614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482</v>
      </c>
      <c r="C343" t="s">
        <v>66</v>
      </c>
      <c r="D343" t="s">
        <v>604</v>
      </c>
      <c r="E343" t="s">
        <v>604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453</v>
      </c>
      <c r="AC343" t="s">
        <v>629</v>
      </c>
      <c r="AD343" t="s">
        <v>453</v>
      </c>
      <c r="AE343" t="s">
        <v>614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482</v>
      </c>
      <c r="C344" t="s">
        <v>66</v>
      </c>
      <c r="D344" t="s">
        <v>472</v>
      </c>
      <c r="E344" s="245" t="s">
        <v>472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453</v>
      </c>
      <c r="AC344" t="s">
        <v>614</v>
      </c>
      <c r="AD344" t="s">
        <v>141</v>
      </c>
      <c r="AE344" t="s">
        <v>614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482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453</v>
      </c>
      <c r="AC345" t="s">
        <v>614</v>
      </c>
      <c r="AD345" t="s">
        <v>453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482</v>
      </c>
      <c r="C346" t="s">
        <v>68</v>
      </c>
      <c r="D346" t="s">
        <v>450</v>
      </c>
      <c r="E346" t="s">
        <v>450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453</v>
      </c>
      <c r="AC346" t="s">
        <v>614</v>
      </c>
      <c r="AD346" t="s">
        <v>453</v>
      </c>
      <c r="AE346" t="s">
        <v>614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482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614</v>
      </c>
      <c r="AE347" t="s">
        <v>614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482</v>
      </c>
      <c r="C348" t="s">
        <v>68</v>
      </c>
      <c r="D348" t="s">
        <v>141</v>
      </c>
      <c r="E348" s="245" t="s">
        <v>472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448</v>
      </c>
      <c r="AC348" t="s">
        <v>141</v>
      </c>
      <c r="AD348" t="s">
        <v>141</v>
      </c>
      <c r="AE348" t="s">
        <v>614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482</v>
      </c>
      <c r="C349" t="s">
        <v>68</v>
      </c>
      <c r="D349" t="s">
        <v>451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471</v>
      </c>
      <c r="AC349" t="s">
        <v>471</v>
      </c>
      <c r="AD349" t="s">
        <v>471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482</v>
      </c>
      <c r="C350" t="s">
        <v>68</v>
      </c>
      <c r="D350" t="s">
        <v>451</v>
      </c>
      <c r="E350" s="245" t="s">
        <v>451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471</v>
      </c>
      <c r="AC350" t="s">
        <v>450</v>
      </c>
      <c r="AD350" t="s">
        <v>450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482</v>
      </c>
      <c r="C351" t="s">
        <v>68</v>
      </c>
      <c r="D351" t="s">
        <v>473</v>
      </c>
      <c r="E351" t="s">
        <v>473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471</v>
      </c>
      <c r="AC351" t="s">
        <v>141</v>
      </c>
      <c r="AD351" t="s">
        <v>471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482</v>
      </c>
      <c r="C352" t="s">
        <v>68</v>
      </c>
      <c r="D352" t="s">
        <v>452</v>
      </c>
      <c r="E352" t="s">
        <v>452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471</v>
      </c>
      <c r="AC352" t="s">
        <v>141</v>
      </c>
      <c r="AD352" t="s">
        <v>471</v>
      </c>
      <c r="AE352" t="s">
        <v>614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482</v>
      </c>
      <c r="C353" t="s">
        <v>68</v>
      </c>
      <c r="D353" t="s">
        <v>604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471</v>
      </c>
      <c r="AC353" t="s">
        <v>473</v>
      </c>
      <c r="AD353" t="s">
        <v>471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482</v>
      </c>
      <c r="C354" t="s">
        <v>68</v>
      </c>
      <c r="D354" t="s">
        <v>604</v>
      </c>
      <c r="E354" t="s">
        <v>604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471</v>
      </c>
      <c r="AC354" t="s">
        <v>629</v>
      </c>
      <c r="AD354" t="s">
        <v>451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482</v>
      </c>
      <c r="C355" t="s">
        <v>68</v>
      </c>
      <c r="D355" t="s">
        <v>472</v>
      </c>
      <c r="E355" t="s">
        <v>472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471</v>
      </c>
      <c r="AC355" t="s">
        <v>472</v>
      </c>
      <c r="AD355" t="s">
        <v>471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483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471</v>
      </c>
      <c r="AC356" t="s">
        <v>472</v>
      </c>
      <c r="AD356" t="s">
        <v>471</v>
      </c>
      <c r="AE356" t="s">
        <v>614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483</v>
      </c>
      <c r="C357" t="s">
        <v>52</v>
      </c>
      <c r="D357" t="s">
        <v>452</v>
      </c>
      <c r="E357" t="s">
        <v>452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471</v>
      </c>
      <c r="AC357" t="s">
        <v>472</v>
      </c>
      <c r="AD357" t="s">
        <v>141</v>
      </c>
      <c r="AE357" t="s">
        <v>614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483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471</v>
      </c>
      <c r="AC358" t="s">
        <v>472</v>
      </c>
      <c r="AD358" t="s">
        <v>451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483</v>
      </c>
      <c r="C359" t="s">
        <v>54</v>
      </c>
      <c r="D359" t="s">
        <v>452</v>
      </c>
      <c r="E359" s="245" t="s">
        <v>452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471</v>
      </c>
      <c r="AC359" t="s">
        <v>614</v>
      </c>
      <c r="AD359" t="s">
        <v>471</v>
      </c>
      <c r="AE359" t="s">
        <v>614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483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450</v>
      </c>
      <c r="AC360" t="s">
        <v>450</v>
      </c>
      <c r="AD360" t="s">
        <v>450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483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450</v>
      </c>
      <c r="AC361" t="s">
        <v>450</v>
      </c>
      <c r="AD361" t="s">
        <v>450</v>
      </c>
      <c r="AE361" t="s">
        <v>614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483</v>
      </c>
      <c r="C362" t="s">
        <v>56</v>
      </c>
      <c r="D362" t="s">
        <v>141</v>
      </c>
      <c r="E362" t="s">
        <v>472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450</v>
      </c>
      <c r="AC362" t="s">
        <v>141</v>
      </c>
      <c r="AD362" t="s">
        <v>450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483</v>
      </c>
      <c r="C363" t="s">
        <v>56</v>
      </c>
      <c r="D363" t="s">
        <v>452</v>
      </c>
      <c r="E363" t="s">
        <v>452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450</v>
      </c>
      <c r="AC363" t="s">
        <v>141</v>
      </c>
      <c r="AD363" t="s">
        <v>450</v>
      </c>
      <c r="AE363" t="s">
        <v>614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483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450</v>
      </c>
      <c r="AC364" t="s">
        <v>473</v>
      </c>
      <c r="AD364" t="s">
        <v>450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483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450</v>
      </c>
      <c r="AC365" t="s">
        <v>473</v>
      </c>
      <c r="AD365" t="s">
        <v>450</v>
      </c>
      <c r="AE365" t="s">
        <v>614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483</v>
      </c>
      <c r="C366" t="s">
        <v>58</v>
      </c>
      <c r="D366" t="s">
        <v>452</v>
      </c>
      <c r="E366" t="s">
        <v>452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450</v>
      </c>
      <c r="AC366" t="s">
        <v>629</v>
      </c>
      <c r="AD366" t="s">
        <v>450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483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450</v>
      </c>
      <c r="AC367" t="s">
        <v>629</v>
      </c>
      <c r="AD367" t="s">
        <v>450</v>
      </c>
      <c r="AE367" t="s">
        <v>614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483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450</v>
      </c>
      <c r="AC368" t="s">
        <v>629</v>
      </c>
      <c r="AD368" t="s">
        <v>451</v>
      </c>
      <c r="AE368" t="s">
        <v>614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483</v>
      </c>
      <c r="C369" t="s">
        <v>60</v>
      </c>
      <c r="D369" t="s">
        <v>452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450</v>
      </c>
      <c r="AC369" t="s">
        <v>472</v>
      </c>
      <c r="AD369" t="s">
        <v>450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483</v>
      </c>
      <c r="C370" t="s">
        <v>60</v>
      </c>
      <c r="D370" t="s">
        <v>452</v>
      </c>
      <c r="E370" t="s">
        <v>452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450</v>
      </c>
      <c r="AC370" t="s">
        <v>472</v>
      </c>
      <c r="AD370" t="s">
        <v>450</v>
      </c>
      <c r="AE370" t="s">
        <v>614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483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450</v>
      </c>
      <c r="AC371" t="s">
        <v>614</v>
      </c>
      <c r="AD371" t="s">
        <v>450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483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450</v>
      </c>
      <c r="AC372" t="s">
        <v>614</v>
      </c>
      <c r="AD372" t="s">
        <v>450</v>
      </c>
      <c r="AE372" t="s">
        <v>614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483</v>
      </c>
      <c r="C373" t="s">
        <v>62</v>
      </c>
      <c r="D373" t="s">
        <v>452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628</v>
      </c>
      <c r="AD373" t="s">
        <v>141</v>
      </c>
      <c r="AE373" t="s">
        <v>614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483</v>
      </c>
      <c r="C374" t="s">
        <v>62</v>
      </c>
      <c r="D374" t="s">
        <v>452</v>
      </c>
      <c r="E374" t="s">
        <v>452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471</v>
      </c>
      <c r="AD374" t="s">
        <v>141</v>
      </c>
      <c r="AE374" t="s">
        <v>614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483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450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483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450</v>
      </c>
      <c r="AD376" t="s">
        <v>141</v>
      </c>
      <c r="AE376" t="s">
        <v>614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483</v>
      </c>
      <c r="C377" t="s">
        <v>64</v>
      </c>
      <c r="D377" t="s">
        <v>451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448</v>
      </c>
      <c r="AE377" t="s">
        <v>614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483</v>
      </c>
      <c r="C378" t="s">
        <v>64</v>
      </c>
      <c r="D378" t="s">
        <v>451</v>
      </c>
      <c r="E378" t="s">
        <v>451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449</v>
      </c>
      <c r="AE378" t="s">
        <v>614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483</v>
      </c>
      <c r="C379" t="s">
        <v>64</v>
      </c>
      <c r="D379" t="s">
        <v>452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483</v>
      </c>
      <c r="C380" t="s">
        <v>64</v>
      </c>
      <c r="D380" t="s">
        <v>452</v>
      </c>
      <c r="E380" t="s">
        <v>452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614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483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452</v>
      </c>
      <c r="AE381" t="s">
        <v>614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483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472</v>
      </c>
      <c r="AE382" t="s">
        <v>614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483</v>
      </c>
      <c r="C383" t="s">
        <v>66</v>
      </c>
      <c r="D383" t="s">
        <v>141</v>
      </c>
      <c r="E383" t="s">
        <v>452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630</v>
      </c>
      <c r="AD383" t="s">
        <v>141</v>
      </c>
      <c r="AE383" t="s">
        <v>614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483</v>
      </c>
      <c r="C384" t="s">
        <v>66</v>
      </c>
      <c r="D384" t="s">
        <v>451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473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483</v>
      </c>
      <c r="C385" t="s">
        <v>66</v>
      </c>
      <c r="D385" t="s">
        <v>452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473</v>
      </c>
      <c r="AD385" t="s">
        <v>141</v>
      </c>
      <c r="AE385" t="s">
        <v>614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483</v>
      </c>
      <c r="C386" t="s">
        <v>66</v>
      </c>
      <c r="D386" t="s">
        <v>452</v>
      </c>
      <c r="E386" s="245" t="s">
        <v>452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452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483</v>
      </c>
      <c r="C387" t="s">
        <v>66</v>
      </c>
      <c r="D387" t="s">
        <v>604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452</v>
      </c>
      <c r="AD387" t="s">
        <v>141</v>
      </c>
      <c r="AE387" t="s">
        <v>614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483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452</v>
      </c>
      <c r="AD388" t="s">
        <v>452</v>
      </c>
      <c r="AE388" t="s">
        <v>614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483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629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483</v>
      </c>
      <c r="C390" t="s">
        <v>68</v>
      </c>
      <c r="D390" t="s">
        <v>451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629</v>
      </c>
      <c r="AD390" t="s">
        <v>141</v>
      </c>
      <c r="AE390" t="s">
        <v>614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483</v>
      </c>
      <c r="C391" t="s">
        <v>68</v>
      </c>
      <c r="D391" t="s">
        <v>451</v>
      </c>
      <c r="E391" t="s">
        <v>451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629</v>
      </c>
      <c r="AD391" t="s">
        <v>629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483</v>
      </c>
      <c r="C392" t="s">
        <v>68</v>
      </c>
      <c r="D392" t="s">
        <v>452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474</v>
      </c>
      <c r="AD392" t="s">
        <v>141</v>
      </c>
      <c r="AE392" t="s">
        <v>614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483</v>
      </c>
      <c r="C393" t="s">
        <v>68</v>
      </c>
      <c r="D393" t="s">
        <v>452</v>
      </c>
      <c r="E393" t="s">
        <v>452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472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483</v>
      </c>
      <c r="C394" t="s">
        <v>68</v>
      </c>
      <c r="D394" t="s">
        <v>604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472</v>
      </c>
      <c r="AD394" t="s">
        <v>141</v>
      </c>
      <c r="AE394" t="s">
        <v>614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484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472</v>
      </c>
      <c r="AD395" t="s">
        <v>452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484</v>
      </c>
      <c r="C396" t="s">
        <v>52</v>
      </c>
      <c r="D396" t="s">
        <v>449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472</v>
      </c>
      <c r="AD396" t="s">
        <v>472</v>
      </c>
      <c r="AE396" t="s">
        <v>614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484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614</v>
      </c>
      <c r="AD397" t="s">
        <v>448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484</v>
      </c>
      <c r="C398" t="s">
        <v>52</v>
      </c>
      <c r="D398" t="s">
        <v>452</v>
      </c>
      <c r="E398" t="s">
        <v>452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614</v>
      </c>
      <c r="AD398" t="s">
        <v>449</v>
      </c>
      <c r="AE398" t="s">
        <v>614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484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614</v>
      </c>
      <c r="AD399" t="s">
        <v>471</v>
      </c>
      <c r="AE399" t="s">
        <v>614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484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614</v>
      </c>
      <c r="AD400" t="s">
        <v>450</v>
      </c>
      <c r="AE400" t="s">
        <v>614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484</v>
      </c>
      <c r="C401" t="s">
        <v>54</v>
      </c>
      <c r="D401" t="s">
        <v>452</v>
      </c>
      <c r="E401" t="s">
        <v>452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614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484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614</v>
      </c>
      <c r="AD402" t="s">
        <v>141</v>
      </c>
      <c r="AE402" t="s">
        <v>614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484</v>
      </c>
      <c r="C403" t="s">
        <v>56</v>
      </c>
      <c r="D403" t="s">
        <v>471</v>
      </c>
      <c r="E403" t="s">
        <v>452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614</v>
      </c>
      <c r="AD403" t="s">
        <v>451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484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614</v>
      </c>
      <c r="AD404" t="s">
        <v>451</v>
      </c>
      <c r="AE404" t="s">
        <v>614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484</v>
      </c>
      <c r="C405" t="s">
        <v>56</v>
      </c>
      <c r="D405" t="s">
        <v>452</v>
      </c>
      <c r="E405" t="s">
        <v>452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614</v>
      </c>
      <c r="AD405" t="s">
        <v>452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484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614</v>
      </c>
      <c r="AD406" t="s">
        <v>452</v>
      </c>
      <c r="AE406" t="s">
        <v>614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484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614</v>
      </c>
      <c r="AD407" t="s">
        <v>472</v>
      </c>
      <c r="AE407" t="s">
        <v>614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484</v>
      </c>
      <c r="C408" t="s">
        <v>58</v>
      </c>
      <c r="D408" t="s">
        <v>452</v>
      </c>
      <c r="E408" t="s">
        <v>452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479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484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479</v>
      </c>
      <c r="AD409" t="s">
        <v>141</v>
      </c>
      <c r="AE409" t="s">
        <v>614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484</v>
      </c>
      <c r="C410" t="s">
        <v>60</v>
      </c>
      <c r="D410" t="s">
        <v>471</v>
      </c>
      <c r="E410" t="s">
        <v>452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475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484</v>
      </c>
      <c r="C411" t="s">
        <v>60</v>
      </c>
      <c r="D411" t="s">
        <v>141</v>
      </c>
      <c r="E411" t="s">
        <v>448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475</v>
      </c>
      <c r="AD411" t="s">
        <v>141</v>
      </c>
      <c r="AE411" t="s">
        <v>614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484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451</v>
      </c>
      <c r="AC412" t="s">
        <v>628</v>
      </c>
      <c r="AD412" t="s">
        <v>451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484</v>
      </c>
      <c r="C413" t="s">
        <v>60</v>
      </c>
      <c r="D413" t="s">
        <v>451</v>
      </c>
      <c r="E413" t="s">
        <v>451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451</v>
      </c>
      <c r="AC413" t="s">
        <v>471</v>
      </c>
      <c r="AD413" t="s">
        <v>451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484</v>
      </c>
      <c r="C414" t="s">
        <v>60</v>
      </c>
      <c r="D414" t="s">
        <v>452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451</v>
      </c>
      <c r="AC414" t="s">
        <v>471</v>
      </c>
      <c r="AD414" t="s">
        <v>451</v>
      </c>
      <c r="AE414" t="s">
        <v>614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484</v>
      </c>
      <c r="C415" t="s">
        <v>60</v>
      </c>
      <c r="D415" t="s">
        <v>452</v>
      </c>
      <c r="E415" t="s">
        <v>452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451</v>
      </c>
      <c r="AC415" t="s">
        <v>450</v>
      </c>
      <c r="AD415" t="s">
        <v>451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484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451</v>
      </c>
      <c r="AC416" t="s">
        <v>141</v>
      </c>
      <c r="AD416" t="s">
        <v>141</v>
      </c>
      <c r="AE416" t="s">
        <v>614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484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451</v>
      </c>
      <c r="AC417" t="s">
        <v>141</v>
      </c>
      <c r="AD417" t="s">
        <v>451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484</v>
      </c>
      <c r="C418" t="s">
        <v>62</v>
      </c>
      <c r="D418" t="s">
        <v>452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451</v>
      </c>
      <c r="AC418" t="s">
        <v>141</v>
      </c>
      <c r="AD418" t="s">
        <v>451</v>
      </c>
      <c r="AE418" t="s">
        <v>614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484</v>
      </c>
      <c r="C419" t="s">
        <v>62</v>
      </c>
      <c r="D419" t="s">
        <v>452</v>
      </c>
      <c r="E419" s="245" t="s">
        <v>452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451</v>
      </c>
      <c r="AC419" t="s">
        <v>630</v>
      </c>
      <c r="AD419" t="s">
        <v>451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484</v>
      </c>
      <c r="C420" t="s">
        <v>62</v>
      </c>
      <c r="D420" t="s">
        <v>604</v>
      </c>
      <c r="E420" t="s">
        <v>604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451</v>
      </c>
      <c r="AC420" t="s">
        <v>630</v>
      </c>
      <c r="AD420" t="s">
        <v>451</v>
      </c>
      <c r="AE420" t="s">
        <v>614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484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451</v>
      </c>
      <c r="AC421" t="s">
        <v>473</v>
      </c>
      <c r="AD421" t="s">
        <v>451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484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451</v>
      </c>
      <c r="AC422" t="s">
        <v>473</v>
      </c>
      <c r="AD422" t="s">
        <v>451</v>
      </c>
      <c r="AE422" t="s">
        <v>614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484</v>
      </c>
      <c r="C423" t="s">
        <v>64</v>
      </c>
      <c r="D423" t="s">
        <v>141</v>
      </c>
      <c r="E423" t="s">
        <v>452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451</v>
      </c>
      <c r="AC423" t="s">
        <v>452</v>
      </c>
      <c r="AD423" t="s">
        <v>451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484</v>
      </c>
      <c r="C424" t="s">
        <v>64</v>
      </c>
      <c r="D424" t="s">
        <v>141</v>
      </c>
      <c r="E424" t="s">
        <v>472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451</v>
      </c>
      <c r="AC424" t="s">
        <v>452</v>
      </c>
      <c r="AD424" t="s">
        <v>451</v>
      </c>
      <c r="AE424" t="s">
        <v>614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484</v>
      </c>
      <c r="C425" t="s">
        <v>64</v>
      </c>
      <c r="D425" t="s">
        <v>452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451</v>
      </c>
      <c r="AC425" t="s">
        <v>629</v>
      </c>
      <c r="AD425" t="s">
        <v>141</v>
      </c>
      <c r="AE425" t="s">
        <v>614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484</v>
      </c>
      <c r="C426" t="s">
        <v>64</v>
      </c>
      <c r="D426" t="s">
        <v>452</v>
      </c>
      <c r="E426" t="s">
        <v>452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451</v>
      </c>
      <c r="AC426" t="s">
        <v>629</v>
      </c>
      <c r="AD426" t="s">
        <v>451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484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451</v>
      </c>
      <c r="AC427" t="s">
        <v>629</v>
      </c>
      <c r="AD427" t="s">
        <v>451</v>
      </c>
      <c r="AE427" t="s">
        <v>614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484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451</v>
      </c>
      <c r="AC428" t="s">
        <v>474</v>
      </c>
      <c r="AD428" t="s">
        <v>451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484</v>
      </c>
      <c r="C429" t="s">
        <v>66</v>
      </c>
      <c r="D429" t="s">
        <v>452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451</v>
      </c>
      <c r="AC429" t="s">
        <v>474</v>
      </c>
      <c r="AD429" t="s">
        <v>451</v>
      </c>
      <c r="AE429" t="s">
        <v>614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484</v>
      </c>
      <c r="C430" t="s">
        <v>66</v>
      </c>
      <c r="D430" t="s">
        <v>452</v>
      </c>
      <c r="E430" t="s">
        <v>452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451</v>
      </c>
      <c r="AC430" t="s">
        <v>477</v>
      </c>
      <c r="AD430" t="s">
        <v>451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484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451</v>
      </c>
      <c r="AC431" t="s">
        <v>477</v>
      </c>
      <c r="AD431" t="s">
        <v>451</v>
      </c>
      <c r="AE431" t="s">
        <v>614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484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451</v>
      </c>
      <c r="AC432" t="s">
        <v>472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484</v>
      </c>
      <c r="C433" t="s">
        <v>68</v>
      </c>
      <c r="D433" t="s">
        <v>452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451</v>
      </c>
      <c r="AC433" t="s">
        <v>472</v>
      </c>
      <c r="AD433" t="s">
        <v>141</v>
      </c>
      <c r="AE433" t="s">
        <v>614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484</v>
      </c>
      <c r="C434" t="s">
        <v>68</v>
      </c>
      <c r="D434" t="s">
        <v>452</v>
      </c>
      <c r="E434" t="s">
        <v>452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451</v>
      </c>
      <c r="AC434" t="s">
        <v>472</v>
      </c>
      <c r="AD434" t="s">
        <v>451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485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451</v>
      </c>
      <c r="AC435" t="s">
        <v>472</v>
      </c>
      <c r="AD435" t="s">
        <v>451</v>
      </c>
      <c r="AE435" t="s">
        <v>614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485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451</v>
      </c>
      <c r="AC436" t="s">
        <v>472</v>
      </c>
      <c r="AD436" t="s">
        <v>473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485</v>
      </c>
      <c r="C437" t="s">
        <v>52</v>
      </c>
      <c r="D437" t="s">
        <v>141</v>
      </c>
      <c r="E437" t="s">
        <v>452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451</v>
      </c>
      <c r="AC437" t="s">
        <v>472</v>
      </c>
      <c r="AD437" t="s">
        <v>472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485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451</v>
      </c>
      <c r="AC438" t="s">
        <v>614</v>
      </c>
      <c r="AD438" t="s">
        <v>141</v>
      </c>
      <c r="AE438" t="s">
        <v>614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485</v>
      </c>
      <c r="C439" t="s">
        <v>54</v>
      </c>
      <c r="D439" t="s">
        <v>452</v>
      </c>
      <c r="E439" t="s">
        <v>452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451</v>
      </c>
      <c r="AC439" t="s">
        <v>614</v>
      </c>
      <c r="AD439" t="s">
        <v>451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485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451</v>
      </c>
      <c r="AC440" t="s">
        <v>614</v>
      </c>
      <c r="AD440" t="s">
        <v>451</v>
      </c>
      <c r="AE440" t="s">
        <v>614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485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451</v>
      </c>
      <c r="AC441" t="s">
        <v>527</v>
      </c>
      <c r="AD441" t="s">
        <v>451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485</v>
      </c>
      <c r="C442" t="s">
        <v>56</v>
      </c>
      <c r="D442" t="s">
        <v>452</v>
      </c>
      <c r="E442" t="s">
        <v>452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451</v>
      </c>
      <c r="AC442" t="s">
        <v>527</v>
      </c>
      <c r="AD442" t="s">
        <v>451</v>
      </c>
      <c r="AE442" t="s">
        <v>614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485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451</v>
      </c>
      <c r="AC443" t="s">
        <v>479</v>
      </c>
      <c r="AD443" t="s">
        <v>451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485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451</v>
      </c>
      <c r="AC444" t="s">
        <v>479</v>
      </c>
      <c r="AD444" t="s">
        <v>451</v>
      </c>
      <c r="AE444" t="s">
        <v>614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485</v>
      </c>
      <c r="C445" t="s">
        <v>58</v>
      </c>
      <c r="D445" t="s">
        <v>452</v>
      </c>
      <c r="E445" t="s">
        <v>452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451</v>
      </c>
      <c r="AC445" t="s">
        <v>475</v>
      </c>
      <c r="AD445" t="s">
        <v>451</v>
      </c>
      <c r="AE445" t="s">
        <v>614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485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473</v>
      </c>
      <c r="AC446" t="s">
        <v>141</v>
      </c>
      <c r="AD446" t="s">
        <v>141</v>
      </c>
      <c r="AE446" t="s">
        <v>614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485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473</v>
      </c>
      <c r="AC447" t="s">
        <v>141</v>
      </c>
      <c r="AD447" t="s">
        <v>473</v>
      </c>
      <c r="AE447" t="s">
        <v>614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485</v>
      </c>
      <c r="C448" t="s">
        <v>60</v>
      </c>
      <c r="D448" t="s">
        <v>141</v>
      </c>
      <c r="E448" t="s">
        <v>452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473</v>
      </c>
      <c r="AC448" t="s">
        <v>473</v>
      </c>
      <c r="AD448" t="s">
        <v>473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485</v>
      </c>
      <c r="C449" t="s">
        <v>60</v>
      </c>
      <c r="D449" t="s">
        <v>141</v>
      </c>
      <c r="E449" t="s">
        <v>472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473</v>
      </c>
      <c r="AC449" t="s">
        <v>477</v>
      </c>
      <c r="AD449" t="s">
        <v>473</v>
      </c>
      <c r="AE449" t="s">
        <v>614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485</v>
      </c>
      <c r="C450" t="s">
        <v>60</v>
      </c>
      <c r="D450" t="s">
        <v>451</v>
      </c>
      <c r="E450" t="s">
        <v>451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452</v>
      </c>
      <c r="AC450" t="s">
        <v>471</v>
      </c>
      <c r="AD450" t="s">
        <v>452</v>
      </c>
      <c r="AE450" t="s">
        <v>614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485</v>
      </c>
      <c r="C451" t="s">
        <v>60</v>
      </c>
      <c r="D451" t="s">
        <v>452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452</v>
      </c>
      <c r="AC451" t="s">
        <v>141</v>
      </c>
      <c r="AD451" t="s">
        <v>141</v>
      </c>
      <c r="AE451" t="s">
        <v>614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485</v>
      </c>
      <c r="C452" t="s">
        <v>60</v>
      </c>
      <c r="D452" t="s">
        <v>452</v>
      </c>
      <c r="E452" t="s">
        <v>452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452</v>
      </c>
      <c r="AC452" t="s">
        <v>141</v>
      </c>
      <c r="AD452" t="s">
        <v>452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485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452</v>
      </c>
      <c r="AC453" t="s">
        <v>141</v>
      </c>
      <c r="AD453" t="s">
        <v>452</v>
      </c>
      <c r="AE453" t="s">
        <v>614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485</v>
      </c>
      <c r="C454" t="s">
        <v>62</v>
      </c>
      <c r="D454" t="s">
        <v>450</v>
      </c>
      <c r="E454" t="s">
        <v>450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485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452</v>
      </c>
      <c r="AC455" t="s">
        <v>473</v>
      </c>
      <c r="AD455" t="s">
        <v>141</v>
      </c>
      <c r="AE455" t="s">
        <v>614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485</v>
      </c>
      <c r="C456" t="s">
        <v>62</v>
      </c>
      <c r="D456" t="s">
        <v>141</v>
      </c>
      <c r="E456" t="s">
        <v>452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452</v>
      </c>
      <c r="AC456" t="s">
        <v>473</v>
      </c>
      <c r="AD456" t="s">
        <v>452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485</v>
      </c>
      <c r="C457" t="s">
        <v>62</v>
      </c>
      <c r="D457" t="s">
        <v>451</v>
      </c>
      <c r="E457" t="s">
        <v>451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452</v>
      </c>
      <c r="AC457" t="s">
        <v>473</v>
      </c>
      <c r="AD457" t="s">
        <v>452</v>
      </c>
      <c r="AE457" t="s">
        <v>614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485</v>
      </c>
      <c r="C458" t="s">
        <v>62</v>
      </c>
      <c r="D458" t="s">
        <v>452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452</v>
      </c>
      <c r="AC458" t="s">
        <v>452</v>
      </c>
      <c r="AD458" t="s">
        <v>450</v>
      </c>
      <c r="AE458" t="s">
        <v>614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485</v>
      </c>
      <c r="C459" t="s">
        <v>62</v>
      </c>
      <c r="D459" t="s">
        <v>452</v>
      </c>
      <c r="E459" t="s">
        <v>452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452</v>
      </c>
      <c r="AC459" t="s">
        <v>452</v>
      </c>
      <c r="AD459" t="s">
        <v>141</v>
      </c>
      <c r="AE459" t="s">
        <v>614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485</v>
      </c>
      <c r="C460" t="s">
        <v>62</v>
      </c>
      <c r="D460" t="s">
        <v>604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452</v>
      </c>
      <c r="AC460" t="s">
        <v>452</v>
      </c>
      <c r="AD460" t="s">
        <v>452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485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452</v>
      </c>
      <c r="AC461" t="s">
        <v>452</v>
      </c>
      <c r="AD461" t="s">
        <v>452</v>
      </c>
      <c r="AE461" t="s">
        <v>614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485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452</v>
      </c>
      <c r="AC462" t="s">
        <v>629</v>
      </c>
      <c r="AD462" t="s">
        <v>141</v>
      </c>
      <c r="AE462" t="s">
        <v>614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485</v>
      </c>
      <c r="C463" t="s">
        <v>64</v>
      </c>
      <c r="D463" t="s">
        <v>451</v>
      </c>
      <c r="E463" t="s">
        <v>451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452</v>
      </c>
      <c r="AC463" t="s">
        <v>629</v>
      </c>
      <c r="AD463" t="s">
        <v>452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485</v>
      </c>
      <c r="C464" t="s">
        <v>64</v>
      </c>
      <c r="D464" t="s">
        <v>452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452</v>
      </c>
      <c r="AC464" t="s">
        <v>629</v>
      </c>
      <c r="AD464" t="s">
        <v>452</v>
      </c>
      <c r="AE464" t="s">
        <v>614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485</v>
      </c>
      <c r="C465" t="s">
        <v>64</v>
      </c>
      <c r="D465" t="s">
        <v>452</v>
      </c>
      <c r="E465" s="245" t="s">
        <v>452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452</v>
      </c>
      <c r="AC465" t="s">
        <v>629</v>
      </c>
      <c r="AD465" t="s">
        <v>629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485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452</v>
      </c>
      <c r="AC466" t="s">
        <v>474</v>
      </c>
      <c r="AD466" t="s">
        <v>452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485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452</v>
      </c>
      <c r="AC467" t="s">
        <v>474</v>
      </c>
      <c r="AD467" t="s">
        <v>452</v>
      </c>
      <c r="AE467" t="s">
        <v>614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485</v>
      </c>
      <c r="C468" t="s">
        <v>66</v>
      </c>
      <c r="D468" t="s">
        <v>451</v>
      </c>
      <c r="E468" s="245" t="s">
        <v>451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452</v>
      </c>
      <c r="AC468" t="s">
        <v>472</v>
      </c>
      <c r="AD468" t="s">
        <v>141</v>
      </c>
      <c r="AE468" t="s">
        <v>614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485</v>
      </c>
      <c r="C469" t="s">
        <v>66</v>
      </c>
      <c r="D469" t="s">
        <v>452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452</v>
      </c>
      <c r="AC469" t="s">
        <v>472</v>
      </c>
      <c r="AD469" t="s">
        <v>452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485</v>
      </c>
      <c r="C470" t="s">
        <v>66</v>
      </c>
      <c r="D470" t="s">
        <v>452</v>
      </c>
      <c r="E470" t="s">
        <v>452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452</v>
      </c>
      <c r="AC470" t="s">
        <v>472</v>
      </c>
      <c r="AD470" t="s">
        <v>452</v>
      </c>
      <c r="AE470" t="s">
        <v>614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485</v>
      </c>
      <c r="C471" t="s">
        <v>66</v>
      </c>
      <c r="D471" t="s">
        <v>472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452</v>
      </c>
      <c r="AC471" t="s">
        <v>614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485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452</v>
      </c>
      <c r="AC472" t="s">
        <v>614</v>
      </c>
      <c r="AD472" t="s">
        <v>141</v>
      </c>
      <c r="AE472" t="s">
        <v>614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485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452</v>
      </c>
      <c r="AC473" t="s">
        <v>614</v>
      </c>
      <c r="AD473" t="s">
        <v>452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485</v>
      </c>
      <c r="C474" t="s">
        <v>68</v>
      </c>
      <c r="D474" t="s">
        <v>452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452</v>
      </c>
      <c r="AC474" t="s">
        <v>614</v>
      </c>
      <c r="AD474" t="s">
        <v>452</v>
      </c>
      <c r="AE474" t="s">
        <v>614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485</v>
      </c>
      <c r="C475" t="s">
        <v>68</v>
      </c>
      <c r="D475" t="s">
        <v>452</v>
      </c>
      <c r="E475" t="s">
        <v>452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452</v>
      </c>
      <c r="AC475" t="s">
        <v>479</v>
      </c>
      <c r="AD475" t="s">
        <v>452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485</v>
      </c>
      <c r="C476" t="s">
        <v>68</v>
      </c>
      <c r="D476" t="s">
        <v>604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452</v>
      </c>
      <c r="AC476" t="s">
        <v>479</v>
      </c>
      <c r="AD476" t="s">
        <v>452</v>
      </c>
      <c r="AE476" t="s">
        <v>614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485</v>
      </c>
      <c r="C477" t="s">
        <v>68</v>
      </c>
      <c r="D477" t="s">
        <v>472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452</v>
      </c>
      <c r="AC477" t="s">
        <v>479</v>
      </c>
      <c r="AD477" t="s">
        <v>479</v>
      </c>
      <c r="AE477" t="s">
        <v>614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486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629</v>
      </c>
      <c r="AC478" t="s">
        <v>141</v>
      </c>
      <c r="AD478" t="s">
        <v>141</v>
      </c>
      <c r="AE478" t="s">
        <v>614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486</v>
      </c>
      <c r="C479" t="s">
        <v>52</v>
      </c>
      <c r="D479" t="s">
        <v>452</v>
      </c>
      <c r="E479" t="s">
        <v>452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629</v>
      </c>
      <c r="AC479" t="s">
        <v>141</v>
      </c>
      <c r="AD479" t="s">
        <v>629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486</v>
      </c>
      <c r="C480" t="s">
        <v>54</v>
      </c>
      <c r="D480" t="s">
        <v>452</v>
      </c>
      <c r="E480" t="s">
        <v>452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629</v>
      </c>
      <c r="AC480" t="s">
        <v>141</v>
      </c>
      <c r="AD480" t="s">
        <v>629</v>
      </c>
      <c r="AE480" t="s">
        <v>614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486</v>
      </c>
      <c r="C481" t="s">
        <v>54</v>
      </c>
      <c r="D481" t="s">
        <v>453</v>
      </c>
      <c r="E481" t="s">
        <v>453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629</v>
      </c>
      <c r="AC481" t="s">
        <v>629</v>
      </c>
      <c r="AD481" t="s">
        <v>629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486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629</v>
      </c>
      <c r="AC482" t="s">
        <v>614</v>
      </c>
      <c r="AD482" t="s">
        <v>629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486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474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486</v>
      </c>
      <c r="C484" t="s">
        <v>56</v>
      </c>
      <c r="D484" t="s">
        <v>452</v>
      </c>
      <c r="E484" t="s">
        <v>452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474</v>
      </c>
      <c r="AC484" t="s">
        <v>614</v>
      </c>
      <c r="AD484" t="s">
        <v>141</v>
      </c>
      <c r="AE484" t="s">
        <v>614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486</v>
      </c>
      <c r="C485" t="s">
        <v>56</v>
      </c>
      <c r="D485" t="s">
        <v>453</v>
      </c>
      <c r="E485" t="s">
        <v>453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472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486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472</v>
      </c>
      <c r="AC486" t="s">
        <v>141</v>
      </c>
      <c r="AD486" t="s">
        <v>141</v>
      </c>
      <c r="AE486" t="s">
        <v>614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486</v>
      </c>
      <c r="C487" t="s">
        <v>58</v>
      </c>
      <c r="D487" t="s">
        <v>471</v>
      </c>
      <c r="E487" t="s">
        <v>452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472</v>
      </c>
      <c r="AC487" t="s">
        <v>141</v>
      </c>
      <c r="AD487" t="s">
        <v>472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486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472</v>
      </c>
      <c r="AC488" t="s">
        <v>141</v>
      </c>
      <c r="AD488" t="s">
        <v>472</v>
      </c>
      <c r="AE488" t="s">
        <v>614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486</v>
      </c>
      <c r="C489" t="s">
        <v>58</v>
      </c>
      <c r="D489" t="s">
        <v>451</v>
      </c>
      <c r="E489" t="s">
        <v>451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472</v>
      </c>
      <c r="AC489" t="s">
        <v>630</v>
      </c>
      <c r="AD489" t="s">
        <v>472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486</v>
      </c>
      <c r="C490" t="s">
        <v>58</v>
      </c>
      <c r="D490" t="s">
        <v>452</v>
      </c>
      <c r="E490" t="s">
        <v>452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472</v>
      </c>
      <c r="AC490" t="s">
        <v>472</v>
      </c>
      <c r="AD490" t="s">
        <v>472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486</v>
      </c>
      <c r="C491" t="s">
        <v>58</v>
      </c>
      <c r="D491" t="s">
        <v>452</v>
      </c>
      <c r="E491" t="s">
        <v>475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472</v>
      </c>
      <c r="AC491" t="s">
        <v>472</v>
      </c>
      <c r="AD491" t="s">
        <v>472</v>
      </c>
      <c r="AE491" t="s">
        <v>614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486</v>
      </c>
      <c r="C492" t="s">
        <v>58</v>
      </c>
      <c r="D492" t="s">
        <v>453</v>
      </c>
      <c r="E492" t="s">
        <v>452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472</v>
      </c>
      <c r="AC492" t="s">
        <v>614</v>
      </c>
      <c r="AD492" t="s">
        <v>472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486</v>
      </c>
      <c r="C493" t="s">
        <v>58</v>
      </c>
      <c r="D493" t="s">
        <v>453</v>
      </c>
      <c r="E493" t="s">
        <v>453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472</v>
      </c>
      <c r="AC493" t="s">
        <v>614</v>
      </c>
      <c r="AD493" t="s">
        <v>472</v>
      </c>
      <c r="AE493" t="s">
        <v>614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486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479</v>
      </c>
      <c r="AC494" t="s">
        <v>141</v>
      </c>
      <c r="AD494" t="s">
        <v>479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486</v>
      </c>
      <c r="C495" t="s">
        <v>60</v>
      </c>
      <c r="D495" t="s">
        <v>471</v>
      </c>
      <c r="E495" t="s">
        <v>452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453</v>
      </c>
      <c r="AC495" t="s">
        <v>630</v>
      </c>
      <c r="AD495" t="s">
        <v>453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486</v>
      </c>
      <c r="C496" t="s">
        <v>60</v>
      </c>
      <c r="D496" t="s">
        <v>450</v>
      </c>
      <c r="E496" t="s">
        <v>450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453</v>
      </c>
      <c r="AC496" t="s">
        <v>472</v>
      </c>
      <c r="AD496" t="s">
        <v>141</v>
      </c>
      <c r="AE496" t="s">
        <v>614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486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453</v>
      </c>
      <c r="AC497" t="s">
        <v>479</v>
      </c>
      <c r="AD497" t="s">
        <v>141</v>
      </c>
      <c r="AE497" t="s">
        <v>614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486</v>
      </c>
      <c r="C498" t="s">
        <v>60</v>
      </c>
      <c r="D498" t="s">
        <v>451</v>
      </c>
      <c r="E498" t="s">
        <v>451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453</v>
      </c>
      <c r="AC498" t="s">
        <v>479</v>
      </c>
      <c r="AD498" t="s">
        <v>453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486</v>
      </c>
      <c r="C499" t="s">
        <v>60</v>
      </c>
      <c r="D499" t="s">
        <v>452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614</v>
      </c>
      <c r="AE499" t="s">
        <v>614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486</v>
      </c>
      <c r="C500" t="s">
        <v>60</v>
      </c>
      <c r="D500" t="s">
        <v>452</v>
      </c>
      <c r="E500" t="s">
        <v>452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628</v>
      </c>
      <c r="AC500" t="s">
        <v>141</v>
      </c>
      <c r="AD500" t="s">
        <v>141</v>
      </c>
      <c r="AE500" t="s">
        <v>614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486</v>
      </c>
      <c r="C501" t="s">
        <v>60</v>
      </c>
      <c r="D501" t="s">
        <v>452</v>
      </c>
      <c r="E501" t="s">
        <v>472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471</v>
      </c>
      <c r="AC501" t="s">
        <v>471</v>
      </c>
      <c r="AD501" t="s">
        <v>471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486</v>
      </c>
      <c r="C502" t="s">
        <v>60</v>
      </c>
      <c r="D502" t="s">
        <v>453</v>
      </c>
      <c r="E502" t="s">
        <v>453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471</v>
      </c>
      <c r="AC502" t="s">
        <v>473</v>
      </c>
      <c r="AD502" t="s">
        <v>471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486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471</v>
      </c>
      <c r="AC503" t="s">
        <v>473</v>
      </c>
      <c r="AD503" t="s">
        <v>451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486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471</v>
      </c>
      <c r="AC504" t="s">
        <v>629</v>
      </c>
      <c r="AD504" t="s">
        <v>471</v>
      </c>
      <c r="AE504" t="s">
        <v>614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486</v>
      </c>
      <c r="C505" t="s">
        <v>62</v>
      </c>
      <c r="D505" t="s">
        <v>141</v>
      </c>
      <c r="E505" t="s">
        <v>452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471</v>
      </c>
      <c r="AC505" t="s">
        <v>472</v>
      </c>
      <c r="AD505" t="s">
        <v>471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486</v>
      </c>
      <c r="C506" t="s">
        <v>62</v>
      </c>
      <c r="D506" t="s">
        <v>451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471</v>
      </c>
      <c r="AC506" t="s">
        <v>472</v>
      </c>
      <c r="AD506" t="s">
        <v>471</v>
      </c>
      <c r="AE506" t="s">
        <v>614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486</v>
      </c>
      <c r="C507" t="s">
        <v>62</v>
      </c>
      <c r="D507" t="s">
        <v>451</v>
      </c>
      <c r="E507" t="s">
        <v>451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471</v>
      </c>
      <c r="AC507" t="s">
        <v>614</v>
      </c>
      <c r="AD507" t="s">
        <v>471</v>
      </c>
      <c r="AE507" t="s">
        <v>614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486</v>
      </c>
      <c r="C508" t="s">
        <v>62</v>
      </c>
      <c r="D508" t="s">
        <v>452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471</v>
      </c>
      <c r="AC508" t="s">
        <v>614</v>
      </c>
      <c r="AD508" t="s">
        <v>450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486</v>
      </c>
      <c r="C509" t="s">
        <v>62</v>
      </c>
      <c r="D509" t="s">
        <v>452</v>
      </c>
      <c r="E509" t="s">
        <v>452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450</v>
      </c>
      <c r="AC509" t="s">
        <v>473</v>
      </c>
      <c r="AD509" t="s">
        <v>141</v>
      </c>
      <c r="AE509" t="s">
        <v>614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486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450</v>
      </c>
      <c r="AC510" t="s">
        <v>629</v>
      </c>
      <c r="AD510" t="s">
        <v>450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486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450</v>
      </c>
      <c r="AC511" t="s">
        <v>629</v>
      </c>
      <c r="AD511" t="s">
        <v>450</v>
      </c>
      <c r="AE511" t="s">
        <v>614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486</v>
      </c>
      <c r="C512" t="s">
        <v>64</v>
      </c>
      <c r="D512" t="s">
        <v>141</v>
      </c>
      <c r="E512" t="s">
        <v>452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450</v>
      </c>
      <c r="AC512" t="s">
        <v>472</v>
      </c>
      <c r="AD512" t="s">
        <v>450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486</v>
      </c>
      <c r="C513" t="s">
        <v>64</v>
      </c>
      <c r="D513" t="s">
        <v>451</v>
      </c>
      <c r="E513" t="s">
        <v>451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450</v>
      </c>
      <c r="AC513" t="s">
        <v>472</v>
      </c>
      <c r="AD513" t="s">
        <v>450</v>
      </c>
      <c r="AE513" t="s">
        <v>614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486</v>
      </c>
      <c r="C514" t="s">
        <v>64</v>
      </c>
      <c r="D514" t="s">
        <v>452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450</v>
      </c>
      <c r="AC514" t="s">
        <v>614</v>
      </c>
      <c r="AD514" t="s">
        <v>450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486</v>
      </c>
      <c r="C515" t="s">
        <v>64</v>
      </c>
      <c r="D515" t="s">
        <v>452</v>
      </c>
      <c r="E515" t="s">
        <v>452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450</v>
      </c>
      <c r="AC515" t="s">
        <v>614</v>
      </c>
      <c r="AD515" t="s">
        <v>450</v>
      </c>
      <c r="AE515" t="s">
        <v>614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486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628</v>
      </c>
      <c r="AD516" t="s">
        <v>141</v>
      </c>
      <c r="AE516" t="s">
        <v>614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486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471</v>
      </c>
      <c r="AD517" t="s">
        <v>471</v>
      </c>
      <c r="AE517" t="s">
        <v>614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486</v>
      </c>
      <c r="C518" t="s">
        <v>66</v>
      </c>
      <c r="D518" t="s">
        <v>451</v>
      </c>
      <c r="E518" t="s">
        <v>451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471</v>
      </c>
      <c r="AD518" t="s">
        <v>141</v>
      </c>
      <c r="AE518" t="s">
        <v>614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486</v>
      </c>
      <c r="C519" t="s">
        <v>66</v>
      </c>
      <c r="D519" t="s">
        <v>452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450</v>
      </c>
      <c r="AD519" t="s">
        <v>141</v>
      </c>
      <c r="AE519" t="s">
        <v>614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486</v>
      </c>
      <c r="C520" t="s">
        <v>66</v>
      </c>
      <c r="D520" t="s">
        <v>452</v>
      </c>
      <c r="E520" t="s">
        <v>452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486</v>
      </c>
      <c r="C521" t="s">
        <v>66</v>
      </c>
      <c r="D521" t="s">
        <v>604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614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486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452</v>
      </c>
      <c r="AE522" t="s">
        <v>614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486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472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486</v>
      </c>
      <c r="C524" t="s">
        <v>68</v>
      </c>
      <c r="D524" t="s">
        <v>473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630</v>
      </c>
      <c r="AD524" t="s">
        <v>141</v>
      </c>
      <c r="AE524" t="s">
        <v>614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486</v>
      </c>
      <c r="C525" t="s">
        <v>68</v>
      </c>
      <c r="D525" t="s">
        <v>452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473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486</v>
      </c>
      <c r="C526" t="s">
        <v>68</v>
      </c>
      <c r="D526" t="s">
        <v>452</v>
      </c>
      <c r="E526" t="s">
        <v>452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473</v>
      </c>
      <c r="AD526" t="s">
        <v>141</v>
      </c>
      <c r="AE526" t="s">
        <v>614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486</v>
      </c>
      <c r="C527" t="s">
        <v>68</v>
      </c>
      <c r="D527" t="s">
        <v>472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473</v>
      </c>
      <c r="AD527" t="s">
        <v>473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487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452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487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452</v>
      </c>
      <c r="AD529" t="s">
        <v>141</v>
      </c>
      <c r="AE529" t="s">
        <v>614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487</v>
      </c>
      <c r="C530" t="s">
        <v>52</v>
      </c>
      <c r="D530" t="s">
        <v>452</v>
      </c>
      <c r="E530" t="s">
        <v>452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452</v>
      </c>
      <c r="AD530" t="s">
        <v>452</v>
      </c>
      <c r="AE530" t="s">
        <v>614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487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629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487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629</v>
      </c>
      <c r="AD532" t="s">
        <v>141</v>
      </c>
      <c r="AE532" t="s">
        <v>614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487</v>
      </c>
      <c r="C533" t="s">
        <v>54</v>
      </c>
      <c r="D533" t="s">
        <v>452</v>
      </c>
      <c r="E533" t="s">
        <v>452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629</v>
      </c>
      <c r="AD533" t="s">
        <v>452</v>
      </c>
      <c r="AE533" t="s">
        <v>614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487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629</v>
      </c>
      <c r="AD534" t="s">
        <v>629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487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474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487</v>
      </c>
      <c r="C536" t="s">
        <v>56</v>
      </c>
      <c r="D536" t="s">
        <v>452</v>
      </c>
      <c r="E536" t="s">
        <v>452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474</v>
      </c>
      <c r="AD536" t="s">
        <v>141</v>
      </c>
      <c r="AE536" t="s">
        <v>614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487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472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487</v>
      </c>
      <c r="C538" t="s">
        <v>58</v>
      </c>
      <c r="D538" t="s">
        <v>450</v>
      </c>
      <c r="E538" t="s">
        <v>450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472</v>
      </c>
      <c r="AD538" t="s">
        <v>141</v>
      </c>
      <c r="AE538" t="s">
        <v>614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487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472</v>
      </c>
      <c r="AD539" t="s">
        <v>472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487</v>
      </c>
      <c r="C540" t="s">
        <v>58</v>
      </c>
      <c r="D540" t="s">
        <v>452</v>
      </c>
      <c r="E540" t="s">
        <v>452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472</v>
      </c>
      <c r="AD540" t="s">
        <v>472</v>
      </c>
      <c r="AE540" t="s">
        <v>614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487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614</v>
      </c>
      <c r="AD541" t="s">
        <v>450</v>
      </c>
      <c r="AE541" t="s">
        <v>614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487</v>
      </c>
      <c r="C542" t="s">
        <v>60</v>
      </c>
      <c r="D542" t="s">
        <v>450</v>
      </c>
      <c r="E542" t="s">
        <v>450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614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487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614</v>
      </c>
      <c r="AD543" t="s">
        <v>141</v>
      </c>
      <c r="AE543" t="s">
        <v>614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487</v>
      </c>
      <c r="C544" t="s">
        <v>60</v>
      </c>
      <c r="D544" t="s">
        <v>451</v>
      </c>
      <c r="E544" t="s">
        <v>451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614</v>
      </c>
      <c r="AD544" t="s">
        <v>451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487</v>
      </c>
      <c r="C545" t="s">
        <v>60</v>
      </c>
      <c r="D545" t="s">
        <v>452</v>
      </c>
      <c r="E545" t="s">
        <v>452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614</v>
      </c>
      <c r="AD545" t="s">
        <v>452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487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614</v>
      </c>
      <c r="AD546" t="s">
        <v>452</v>
      </c>
      <c r="AE546" t="s">
        <v>614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487</v>
      </c>
      <c r="C547" t="s">
        <v>62</v>
      </c>
      <c r="D547" t="s">
        <v>450</v>
      </c>
      <c r="E547" t="s">
        <v>450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614</v>
      </c>
      <c r="AD547" t="s">
        <v>472</v>
      </c>
      <c r="AE547" t="s">
        <v>614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487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479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487</v>
      </c>
      <c r="C549" t="s">
        <v>62</v>
      </c>
      <c r="D549" t="s">
        <v>451</v>
      </c>
      <c r="E549" t="s">
        <v>451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479</v>
      </c>
      <c r="AD549" t="s">
        <v>141</v>
      </c>
      <c r="AE549" t="s">
        <v>614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487</v>
      </c>
      <c r="C550" t="s">
        <v>62</v>
      </c>
      <c r="D550" t="s">
        <v>452</v>
      </c>
      <c r="E550" t="s">
        <v>452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475</v>
      </c>
      <c r="AD550" t="s">
        <v>141</v>
      </c>
      <c r="AE550" t="s">
        <v>614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487</v>
      </c>
      <c r="C551" t="s">
        <v>62</v>
      </c>
      <c r="D551" t="s">
        <v>472</v>
      </c>
      <c r="E551" t="s">
        <v>472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451</v>
      </c>
      <c r="AC551" t="s">
        <v>471</v>
      </c>
      <c r="AD551" t="s">
        <v>141</v>
      </c>
      <c r="AE551" t="s">
        <v>614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487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451</v>
      </c>
      <c r="AC552" t="s">
        <v>471</v>
      </c>
      <c r="AD552" t="s">
        <v>451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487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451</v>
      </c>
      <c r="AC553" t="s">
        <v>471</v>
      </c>
      <c r="AD553" t="s">
        <v>451</v>
      </c>
      <c r="AE553" t="s">
        <v>614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487</v>
      </c>
      <c r="C554" t="s">
        <v>64</v>
      </c>
      <c r="D554" t="s">
        <v>451</v>
      </c>
      <c r="E554" t="s">
        <v>451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451</v>
      </c>
      <c r="AC554" t="s">
        <v>141</v>
      </c>
      <c r="AD554" t="s">
        <v>141</v>
      </c>
      <c r="AE554" t="s">
        <v>614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487</v>
      </c>
      <c r="C555" t="s">
        <v>64</v>
      </c>
      <c r="D555" t="s">
        <v>452</v>
      </c>
      <c r="E555" t="s">
        <v>452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451</v>
      </c>
      <c r="AC555" t="s">
        <v>141</v>
      </c>
      <c r="AD555" t="s">
        <v>451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487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451</v>
      </c>
      <c r="AC556" t="s">
        <v>141</v>
      </c>
      <c r="AD556" t="s">
        <v>451</v>
      </c>
      <c r="AE556" t="s">
        <v>614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487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451</v>
      </c>
      <c r="AC557" t="s">
        <v>630</v>
      </c>
      <c r="AD557" t="s">
        <v>451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487</v>
      </c>
      <c r="C558" t="s">
        <v>66</v>
      </c>
      <c r="D558" t="s">
        <v>451</v>
      </c>
      <c r="E558" t="s">
        <v>451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451</v>
      </c>
      <c r="AC558" t="s">
        <v>630</v>
      </c>
      <c r="AD558" t="s">
        <v>451</v>
      </c>
      <c r="AE558" t="s">
        <v>614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487</v>
      </c>
      <c r="C559" t="s">
        <v>66</v>
      </c>
      <c r="D559" t="s">
        <v>452</v>
      </c>
      <c r="E559" t="s">
        <v>452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451</v>
      </c>
      <c r="AC559" t="s">
        <v>473</v>
      </c>
      <c r="AD559" t="s">
        <v>450</v>
      </c>
      <c r="AE559" t="s">
        <v>614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487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451</v>
      </c>
      <c r="AC560" t="s">
        <v>473</v>
      </c>
      <c r="AD560" t="s">
        <v>141</v>
      </c>
      <c r="AE560" t="s">
        <v>614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487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451</v>
      </c>
      <c r="AC561" t="s">
        <v>473</v>
      </c>
      <c r="AD561" t="s">
        <v>451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487</v>
      </c>
      <c r="C562" t="s">
        <v>68</v>
      </c>
      <c r="D562" t="s">
        <v>473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451</v>
      </c>
      <c r="AC562" t="s">
        <v>473</v>
      </c>
      <c r="AD562" t="s">
        <v>451</v>
      </c>
      <c r="AE562" t="s">
        <v>614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487</v>
      </c>
      <c r="C563" t="s">
        <v>68</v>
      </c>
      <c r="D563" t="s">
        <v>452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451</v>
      </c>
      <c r="AC563" t="s">
        <v>452</v>
      </c>
      <c r="AD563" t="s">
        <v>451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487</v>
      </c>
      <c r="C564" t="s">
        <v>68</v>
      </c>
      <c r="D564" t="s">
        <v>452</v>
      </c>
      <c r="E564" t="s">
        <v>452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451</v>
      </c>
      <c r="AC564" t="s">
        <v>629</v>
      </c>
      <c r="AD564" t="s">
        <v>141</v>
      </c>
      <c r="AE564" t="s">
        <v>614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487</v>
      </c>
      <c r="C565" t="s">
        <v>68</v>
      </c>
      <c r="D565" t="s">
        <v>472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451</v>
      </c>
      <c r="AC565" t="s">
        <v>629</v>
      </c>
      <c r="AD565" t="s">
        <v>451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488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451</v>
      </c>
      <c r="AC566" t="s">
        <v>629</v>
      </c>
      <c r="AD566" t="s">
        <v>451</v>
      </c>
      <c r="AE566" t="s">
        <v>614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488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451</v>
      </c>
      <c r="AC567" t="s">
        <v>474</v>
      </c>
      <c r="AD567" t="s">
        <v>451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488</v>
      </c>
      <c r="C568" t="s">
        <v>52</v>
      </c>
      <c r="D568" t="s">
        <v>452</v>
      </c>
      <c r="E568" t="s">
        <v>452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451</v>
      </c>
      <c r="AC568" t="s">
        <v>474</v>
      </c>
      <c r="AD568" t="s">
        <v>451</v>
      </c>
      <c r="AE568" t="s">
        <v>614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488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451</v>
      </c>
      <c r="AC569" t="s">
        <v>477</v>
      </c>
      <c r="AD569" t="s">
        <v>451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488</v>
      </c>
      <c r="C570" t="s">
        <v>54</v>
      </c>
      <c r="D570" t="s">
        <v>452</v>
      </c>
      <c r="E570" t="s">
        <v>452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451</v>
      </c>
      <c r="AC570" t="s">
        <v>472</v>
      </c>
      <c r="AD570" t="s">
        <v>141</v>
      </c>
      <c r="AE570" t="s">
        <v>614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488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451</v>
      </c>
      <c r="AC571" t="s">
        <v>472</v>
      </c>
      <c r="AD571" t="s">
        <v>451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488</v>
      </c>
      <c r="C572" t="s">
        <v>56</v>
      </c>
      <c r="D572" t="s">
        <v>471</v>
      </c>
      <c r="E572" t="s">
        <v>452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451</v>
      </c>
      <c r="AC572" t="s">
        <v>472</v>
      </c>
      <c r="AD572" t="s">
        <v>451</v>
      </c>
      <c r="AE572" t="s">
        <v>614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488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451</v>
      </c>
      <c r="AC573" t="s">
        <v>472</v>
      </c>
      <c r="AD573" t="s">
        <v>472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488</v>
      </c>
      <c r="C574" t="s">
        <v>56</v>
      </c>
      <c r="D574" t="s">
        <v>452</v>
      </c>
      <c r="E574" t="s">
        <v>452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451</v>
      </c>
      <c r="AC574" t="s">
        <v>614</v>
      </c>
      <c r="AD574" t="s">
        <v>141</v>
      </c>
      <c r="AE574" t="s">
        <v>614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488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451</v>
      </c>
      <c r="AC575" t="s">
        <v>614</v>
      </c>
      <c r="AD575" t="s">
        <v>451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488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451</v>
      </c>
      <c r="AC576" t="s">
        <v>614</v>
      </c>
      <c r="AD576" t="s">
        <v>451</v>
      </c>
      <c r="AE576" t="s">
        <v>614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488</v>
      </c>
      <c r="C577" t="s">
        <v>58</v>
      </c>
      <c r="D577" t="s">
        <v>452</v>
      </c>
      <c r="E577" t="s">
        <v>452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451</v>
      </c>
      <c r="AC577" t="s">
        <v>614</v>
      </c>
      <c r="AD577" t="s">
        <v>452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488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451</v>
      </c>
      <c r="AC578" t="s">
        <v>479</v>
      </c>
      <c r="AD578" t="s">
        <v>141</v>
      </c>
      <c r="AE578" t="s">
        <v>614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488</v>
      </c>
      <c r="C579" t="s">
        <v>60</v>
      </c>
      <c r="D579" t="s">
        <v>450</v>
      </c>
      <c r="E579" t="s">
        <v>450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451</v>
      </c>
      <c r="AC579" t="s">
        <v>479</v>
      </c>
      <c r="AD579" t="s">
        <v>451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488</v>
      </c>
      <c r="C580" t="s">
        <v>60</v>
      </c>
      <c r="D580" t="s">
        <v>141</v>
      </c>
      <c r="E580" t="s">
        <v>448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451</v>
      </c>
      <c r="AC580" t="s">
        <v>479</v>
      </c>
      <c r="AD580" t="s">
        <v>451</v>
      </c>
      <c r="AE580" t="s">
        <v>614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488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473</v>
      </c>
      <c r="AC581" t="s">
        <v>141</v>
      </c>
      <c r="AD581" t="s">
        <v>141</v>
      </c>
      <c r="AE581" t="s">
        <v>614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488</v>
      </c>
      <c r="C582" t="s">
        <v>60</v>
      </c>
      <c r="D582" t="s">
        <v>451</v>
      </c>
      <c r="E582" s="245" t="s">
        <v>451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473</v>
      </c>
      <c r="AC582" t="s">
        <v>141</v>
      </c>
      <c r="AD582" t="s">
        <v>473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488</v>
      </c>
      <c r="C583" t="s">
        <v>60</v>
      </c>
      <c r="D583" t="s">
        <v>452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473</v>
      </c>
      <c r="AC583" t="s">
        <v>473</v>
      </c>
      <c r="AD583" t="s">
        <v>473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488</v>
      </c>
      <c r="C584" t="s">
        <v>60</v>
      </c>
      <c r="D584" t="s">
        <v>452</v>
      </c>
      <c r="E584" s="245" t="s">
        <v>452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473</v>
      </c>
      <c r="AC584" t="s">
        <v>614</v>
      </c>
      <c r="AD584" t="s">
        <v>473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488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452</v>
      </c>
      <c r="AC585" t="s">
        <v>141</v>
      </c>
      <c r="AD585" t="s">
        <v>141</v>
      </c>
      <c r="AE585" t="s">
        <v>614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488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452</v>
      </c>
      <c r="AC586" t="s">
        <v>141</v>
      </c>
      <c r="AD586" t="s">
        <v>451</v>
      </c>
      <c r="AE586" t="s">
        <v>614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488</v>
      </c>
      <c r="C587" t="s">
        <v>62</v>
      </c>
      <c r="D587" t="s">
        <v>451</v>
      </c>
      <c r="E587" s="245" t="s">
        <v>451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452</v>
      </c>
      <c r="AC587" t="s">
        <v>141</v>
      </c>
      <c r="AD587" t="s">
        <v>452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488</v>
      </c>
      <c r="C588" t="s">
        <v>62</v>
      </c>
      <c r="D588" t="s">
        <v>452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452</v>
      </c>
      <c r="AC588" t="s">
        <v>141</v>
      </c>
      <c r="AD588" t="s">
        <v>452</v>
      </c>
      <c r="AE588" t="s">
        <v>614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488</v>
      </c>
      <c r="C589" t="s">
        <v>62</v>
      </c>
      <c r="D589" t="s">
        <v>452</v>
      </c>
      <c r="E589" t="s">
        <v>452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452</v>
      </c>
      <c r="AC589" t="s">
        <v>630</v>
      </c>
      <c r="AD589" t="s">
        <v>452</v>
      </c>
      <c r="AE589" t="s">
        <v>614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488</v>
      </c>
      <c r="C590" t="s">
        <v>62</v>
      </c>
      <c r="D590" t="s">
        <v>472</v>
      </c>
      <c r="E590" t="s">
        <v>472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452</v>
      </c>
      <c r="AC590" t="s">
        <v>473</v>
      </c>
      <c r="AD590" t="s">
        <v>141</v>
      </c>
      <c r="AE590" t="s">
        <v>614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488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452</v>
      </c>
      <c r="AC591" t="s">
        <v>473</v>
      </c>
      <c r="AD591" t="s">
        <v>452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488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452</v>
      </c>
      <c r="AC592" t="s">
        <v>473</v>
      </c>
      <c r="AD592" t="s">
        <v>452</v>
      </c>
      <c r="AE592" t="s">
        <v>614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488</v>
      </c>
      <c r="C593" t="s">
        <v>64</v>
      </c>
      <c r="D593" t="s">
        <v>141</v>
      </c>
      <c r="E593" t="s">
        <v>472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452</v>
      </c>
      <c r="AC593" t="s">
        <v>452</v>
      </c>
      <c r="AD593" t="s">
        <v>141</v>
      </c>
      <c r="AE593" t="s">
        <v>614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488</v>
      </c>
      <c r="C594" t="s">
        <v>64</v>
      </c>
      <c r="D594" t="s">
        <v>451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452</v>
      </c>
      <c r="AC594" t="s">
        <v>452</v>
      </c>
      <c r="AD594" t="s">
        <v>452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488</v>
      </c>
      <c r="C595" t="s">
        <v>64</v>
      </c>
      <c r="D595" t="s">
        <v>451</v>
      </c>
      <c r="E595" t="s">
        <v>451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452</v>
      </c>
      <c r="AC595" t="s">
        <v>452</v>
      </c>
      <c r="AD595" t="s">
        <v>452</v>
      </c>
      <c r="AE595" t="s">
        <v>614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488</v>
      </c>
      <c r="C596" t="s">
        <v>64</v>
      </c>
      <c r="D596" t="s">
        <v>473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452</v>
      </c>
      <c r="AC596" t="s">
        <v>629</v>
      </c>
      <c r="AD596" t="s">
        <v>141</v>
      </c>
      <c r="AE596" t="s">
        <v>614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488</v>
      </c>
      <c r="C597" t="s">
        <v>64</v>
      </c>
      <c r="D597" t="s">
        <v>452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452</v>
      </c>
      <c r="AC597" t="s">
        <v>629</v>
      </c>
      <c r="AD597" t="s">
        <v>452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488</v>
      </c>
      <c r="C598" t="s">
        <v>64</v>
      </c>
      <c r="D598" t="s">
        <v>452</v>
      </c>
      <c r="E598" t="s">
        <v>452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452</v>
      </c>
      <c r="AC598" t="s">
        <v>629</v>
      </c>
      <c r="AD598" t="s">
        <v>452</v>
      </c>
      <c r="AE598" t="s">
        <v>614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488</v>
      </c>
      <c r="C599" t="s">
        <v>64</v>
      </c>
      <c r="D599" t="s">
        <v>604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452</v>
      </c>
      <c r="AC599" t="s">
        <v>474</v>
      </c>
      <c r="AD599" t="s">
        <v>452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488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452</v>
      </c>
      <c r="AC600" t="s">
        <v>474</v>
      </c>
      <c r="AD600" t="s">
        <v>452</v>
      </c>
      <c r="AE600" t="s">
        <v>614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488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452</v>
      </c>
      <c r="AC601" t="s">
        <v>472</v>
      </c>
      <c r="AD601" t="s">
        <v>141</v>
      </c>
      <c r="AE601" t="s">
        <v>614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488</v>
      </c>
      <c r="C602" t="s">
        <v>66</v>
      </c>
      <c r="D602" t="s">
        <v>451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452</v>
      </c>
      <c r="AC602" t="s">
        <v>472</v>
      </c>
      <c r="AD602" t="s">
        <v>452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488</v>
      </c>
      <c r="C603" t="s">
        <v>66</v>
      </c>
      <c r="D603" t="s">
        <v>451</v>
      </c>
      <c r="E603" t="s">
        <v>451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452</v>
      </c>
      <c r="AC603" t="s">
        <v>472</v>
      </c>
      <c r="AD603" t="s">
        <v>452</v>
      </c>
      <c r="AE603" t="s">
        <v>614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488</v>
      </c>
      <c r="C604" t="s">
        <v>66</v>
      </c>
      <c r="D604" t="s">
        <v>452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452</v>
      </c>
      <c r="AC604" t="s">
        <v>614</v>
      </c>
      <c r="AD604" t="s">
        <v>141</v>
      </c>
      <c r="AE604" t="s">
        <v>614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488</v>
      </c>
      <c r="C605" t="s">
        <v>66</v>
      </c>
      <c r="D605" t="s">
        <v>452</v>
      </c>
      <c r="E605" t="s">
        <v>452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452</v>
      </c>
      <c r="AC605" t="s">
        <v>614</v>
      </c>
      <c r="AD605" t="s">
        <v>452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488</v>
      </c>
      <c r="C606" t="s">
        <v>66</v>
      </c>
      <c r="D606" t="s">
        <v>604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452</v>
      </c>
      <c r="AC606" t="s">
        <v>614</v>
      </c>
      <c r="AD606" t="s">
        <v>452</v>
      </c>
      <c r="AE606" t="s">
        <v>614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488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452</v>
      </c>
      <c r="AC607" t="s">
        <v>479</v>
      </c>
      <c r="AD607" t="s">
        <v>452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488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452</v>
      </c>
      <c r="AC608" t="s">
        <v>479</v>
      </c>
      <c r="AD608" t="s">
        <v>452</v>
      </c>
      <c r="AE608" t="s">
        <v>614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488</v>
      </c>
      <c r="C609" t="s">
        <v>68</v>
      </c>
      <c r="D609" t="s">
        <v>451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629</v>
      </c>
      <c r="AC609" t="s">
        <v>141</v>
      </c>
      <c r="AD609" t="s">
        <v>141</v>
      </c>
      <c r="AE609" t="s">
        <v>614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488</v>
      </c>
      <c r="C610" t="s">
        <v>68</v>
      </c>
      <c r="D610" t="s">
        <v>451</v>
      </c>
      <c r="E610" t="s">
        <v>451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629</v>
      </c>
      <c r="AC610" t="s">
        <v>141</v>
      </c>
      <c r="AD610" t="s">
        <v>629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488</v>
      </c>
      <c r="C611" t="s">
        <v>68</v>
      </c>
      <c r="D611" t="s">
        <v>452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629</v>
      </c>
      <c r="AC611" t="s">
        <v>141</v>
      </c>
      <c r="AD611" t="s">
        <v>629</v>
      </c>
      <c r="AE611" t="s">
        <v>614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488</v>
      </c>
      <c r="C612" t="s">
        <v>68</v>
      </c>
      <c r="D612" t="s">
        <v>452</v>
      </c>
      <c r="E612" t="s">
        <v>452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629</v>
      </c>
      <c r="AC612" t="s">
        <v>629</v>
      </c>
      <c r="AD612" t="s">
        <v>629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488</v>
      </c>
      <c r="C613" t="s">
        <v>68</v>
      </c>
      <c r="D613" t="s">
        <v>604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629</v>
      </c>
      <c r="AC613" t="s">
        <v>614</v>
      </c>
      <c r="AD613" t="s">
        <v>141</v>
      </c>
      <c r="AE613" t="s">
        <v>614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489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629</v>
      </c>
      <c r="AC614" t="s">
        <v>614</v>
      </c>
      <c r="AD614" t="s">
        <v>629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489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474</v>
      </c>
      <c r="AC615" t="s">
        <v>614</v>
      </c>
      <c r="AD615" t="s">
        <v>474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489</v>
      </c>
      <c r="C616" t="s">
        <v>52</v>
      </c>
      <c r="D616" t="s">
        <v>452</v>
      </c>
      <c r="E616" t="s">
        <v>452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477</v>
      </c>
      <c r="AC616" t="s">
        <v>477</v>
      </c>
      <c r="AD616" t="s">
        <v>477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489</v>
      </c>
      <c r="C617" t="s">
        <v>54</v>
      </c>
      <c r="D617" t="s">
        <v>452</v>
      </c>
      <c r="E617" t="s">
        <v>452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472</v>
      </c>
      <c r="AC617" t="s">
        <v>141</v>
      </c>
      <c r="AD617" t="s">
        <v>141</v>
      </c>
      <c r="AE617" t="s">
        <v>614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489</v>
      </c>
      <c r="C618" t="s">
        <v>56</v>
      </c>
      <c r="D618" t="s">
        <v>452</v>
      </c>
      <c r="E618" t="s">
        <v>452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472</v>
      </c>
      <c r="AC618" t="s">
        <v>141</v>
      </c>
      <c r="AD618" t="s">
        <v>472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489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472</v>
      </c>
      <c r="AC619" t="s">
        <v>141</v>
      </c>
      <c r="AD619" t="s">
        <v>472</v>
      </c>
      <c r="AE619" t="s">
        <v>614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489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472</v>
      </c>
      <c r="AC620" t="s">
        <v>630</v>
      </c>
      <c r="AD620" t="s">
        <v>472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489</v>
      </c>
      <c r="C621" t="s">
        <v>58</v>
      </c>
      <c r="D621" t="s">
        <v>452</v>
      </c>
      <c r="E621" t="s">
        <v>452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472</v>
      </c>
      <c r="AC621" t="s">
        <v>472</v>
      </c>
      <c r="AD621" t="s">
        <v>141</v>
      </c>
      <c r="AE621" t="s">
        <v>614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489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472</v>
      </c>
      <c r="AC622" t="s">
        <v>472</v>
      </c>
      <c r="AD622" t="s">
        <v>472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489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472</v>
      </c>
      <c r="AC623" t="s">
        <v>614</v>
      </c>
      <c r="AD623" t="s">
        <v>141</v>
      </c>
      <c r="AE623" t="s">
        <v>614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489</v>
      </c>
      <c r="C624" t="s">
        <v>60</v>
      </c>
      <c r="D624" t="s">
        <v>451</v>
      </c>
      <c r="E624" t="s">
        <v>451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472</v>
      </c>
      <c r="AC624" t="s">
        <v>614</v>
      </c>
      <c r="AD624" t="s">
        <v>472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489</v>
      </c>
      <c r="C625" t="s">
        <v>60</v>
      </c>
      <c r="D625" t="s">
        <v>452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472</v>
      </c>
      <c r="AC625" t="s">
        <v>614</v>
      </c>
      <c r="AD625" t="s">
        <v>472</v>
      </c>
      <c r="AE625" t="s">
        <v>614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489</v>
      </c>
      <c r="C626" t="s">
        <v>60</v>
      </c>
      <c r="D626" t="s">
        <v>452</v>
      </c>
      <c r="E626" t="s">
        <v>452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479</v>
      </c>
      <c r="AC626" t="s">
        <v>141</v>
      </c>
      <c r="AD626" t="s">
        <v>141</v>
      </c>
      <c r="AE626" t="s">
        <v>614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489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479</v>
      </c>
      <c r="AC627" t="s">
        <v>629</v>
      </c>
      <c r="AD627" t="s">
        <v>141</v>
      </c>
      <c r="AE627" t="s">
        <v>614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489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479</v>
      </c>
      <c r="AC628" t="s">
        <v>479</v>
      </c>
      <c r="AD628" t="s">
        <v>141</v>
      </c>
      <c r="AE628" t="s">
        <v>614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489</v>
      </c>
      <c r="C629" t="s">
        <v>62</v>
      </c>
      <c r="D629" t="s">
        <v>451</v>
      </c>
      <c r="E629" t="s">
        <v>451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614</v>
      </c>
      <c r="AE629" t="s">
        <v>614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489</v>
      </c>
      <c r="C630" t="s">
        <v>62</v>
      </c>
      <c r="D630" t="s">
        <v>452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471</v>
      </c>
      <c r="AC630" t="s">
        <v>472</v>
      </c>
      <c r="AD630" t="s">
        <v>471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489</v>
      </c>
      <c r="C631" t="s">
        <v>62</v>
      </c>
      <c r="D631" t="s">
        <v>452</v>
      </c>
      <c r="E631" t="s">
        <v>452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450</v>
      </c>
      <c r="AC631" t="s">
        <v>450</v>
      </c>
      <c r="AD631" t="s">
        <v>450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489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450</v>
      </c>
      <c r="AC632" t="s">
        <v>450</v>
      </c>
      <c r="AD632" t="s">
        <v>450</v>
      </c>
      <c r="AE632" t="s">
        <v>614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489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450</v>
      </c>
      <c r="AC633" t="s">
        <v>141</v>
      </c>
      <c r="AD633" t="s">
        <v>450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489</v>
      </c>
      <c r="C634" t="s">
        <v>64</v>
      </c>
      <c r="D634" t="s">
        <v>451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450</v>
      </c>
      <c r="AC634" t="s">
        <v>473</v>
      </c>
      <c r="AD634" t="s">
        <v>141</v>
      </c>
      <c r="AE634" t="s">
        <v>614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489</v>
      </c>
      <c r="C635" t="s">
        <v>64</v>
      </c>
      <c r="D635" t="s">
        <v>451</v>
      </c>
      <c r="E635" t="s">
        <v>451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450</v>
      </c>
      <c r="AC635" t="s">
        <v>629</v>
      </c>
      <c r="AD635" t="s">
        <v>450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489</v>
      </c>
      <c r="C636" t="s">
        <v>64</v>
      </c>
      <c r="D636" t="s">
        <v>452</v>
      </c>
      <c r="E636" t="s">
        <v>452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450</v>
      </c>
      <c r="AC636" t="s">
        <v>472</v>
      </c>
      <c r="AD636" t="s">
        <v>450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489</v>
      </c>
      <c r="C637" t="s">
        <v>64</v>
      </c>
      <c r="D637" t="s">
        <v>604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450</v>
      </c>
      <c r="AC637" t="s">
        <v>614</v>
      </c>
      <c r="AD637" t="s">
        <v>450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489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450</v>
      </c>
      <c r="AC638" t="s">
        <v>614</v>
      </c>
      <c r="AD638" t="s">
        <v>450</v>
      </c>
      <c r="AE638" t="s">
        <v>614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489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471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489</v>
      </c>
      <c r="C640" t="s">
        <v>66</v>
      </c>
      <c r="D640" t="s">
        <v>451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471</v>
      </c>
      <c r="AD640" t="s">
        <v>141</v>
      </c>
      <c r="AE640" t="s">
        <v>614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489</v>
      </c>
      <c r="C641" t="s">
        <v>66</v>
      </c>
      <c r="D641" t="s">
        <v>451</v>
      </c>
      <c r="E641" t="s">
        <v>451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449</v>
      </c>
      <c r="AE641" t="s">
        <v>614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489</v>
      </c>
      <c r="C642" t="s">
        <v>66</v>
      </c>
      <c r="D642" t="s">
        <v>452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489</v>
      </c>
      <c r="C643" t="s">
        <v>66</v>
      </c>
      <c r="D643" t="s">
        <v>452</v>
      </c>
      <c r="E643" t="s">
        <v>452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614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489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630</v>
      </c>
      <c r="AD644" t="s">
        <v>141</v>
      </c>
      <c r="AE644" t="s">
        <v>614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489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473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489</v>
      </c>
      <c r="C646" t="s">
        <v>68</v>
      </c>
      <c r="D646" t="s">
        <v>451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473</v>
      </c>
      <c r="AD646" t="s">
        <v>141</v>
      </c>
      <c r="AE646" t="s">
        <v>614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489</v>
      </c>
      <c r="C647" t="s">
        <v>68</v>
      </c>
      <c r="D647" t="s">
        <v>452</v>
      </c>
      <c r="E647" t="s">
        <v>452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452</v>
      </c>
      <c r="AD647" t="s">
        <v>141</v>
      </c>
      <c r="AE647" t="s">
        <v>614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489</v>
      </c>
      <c r="C648" t="s">
        <v>68</v>
      </c>
      <c r="D648" t="s">
        <v>604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452</v>
      </c>
      <c r="AD648" t="s">
        <v>452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489</v>
      </c>
      <c r="C649" t="s">
        <v>68</v>
      </c>
      <c r="D649" t="s">
        <v>604</v>
      </c>
      <c r="E649" t="s">
        <v>604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629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489</v>
      </c>
      <c r="C650" t="s">
        <v>68</v>
      </c>
      <c r="D650" t="s">
        <v>472</v>
      </c>
      <c r="E650" t="s">
        <v>472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629</v>
      </c>
      <c r="AD650" t="s">
        <v>141</v>
      </c>
      <c r="AE650" t="s">
        <v>614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490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474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490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474</v>
      </c>
      <c r="AD652" t="s">
        <v>141</v>
      </c>
      <c r="AE652" t="s">
        <v>614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490</v>
      </c>
      <c r="C653" t="s">
        <v>52</v>
      </c>
      <c r="D653" t="s">
        <v>452</v>
      </c>
      <c r="E653" t="s">
        <v>452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472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490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472</v>
      </c>
      <c r="AD654" t="s">
        <v>141</v>
      </c>
      <c r="AE654" t="s">
        <v>614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490</v>
      </c>
      <c r="C655" t="s">
        <v>54</v>
      </c>
      <c r="D655" t="s">
        <v>452</v>
      </c>
      <c r="E655" t="s">
        <v>452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472</v>
      </c>
      <c r="AD655" t="s">
        <v>472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490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614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490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614</v>
      </c>
      <c r="AD657" t="s">
        <v>141</v>
      </c>
      <c r="AE657" t="s">
        <v>614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490</v>
      </c>
      <c r="C658" t="s">
        <v>56</v>
      </c>
      <c r="D658" t="s">
        <v>452</v>
      </c>
      <c r="E658" t="s">
        <v>452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614</v>
      </c>
      <c r="AD658" t="s">
        <v>451</v>
      </c>
      <c r="AE658" t="s">
        <v>614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490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614</v>
      </c>
      <c r="AD659" t="s">
        <v>452</v>
      </c>
      <c r="AE659" t="s">
        <v>614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490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479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490</v>
      </c>
      <c r="C661" t="s">
        <v>58</v>
      </c>
      <c r="D661" t="s">
        <v>452</v>
      </c>
      <c r="E661" t="s">
        <v>452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479</v>
      </c>
      <c r="AD661" t="s">
        <v>141</v>
      </c>
      <c r="AE661" t="s">
        <v>614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490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475</v>
      </c>
      <c r="AD662" t="s">
        <v>141</v>
      </c>
      <c r="AE662" t="s">
        <v>614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490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451</v>
      </c>
      <c r="AC663" t="s">
        <v>471</v>
      </c>
      <c r="AD663" t="s">
        <v>451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490</v>
      </c>
      <c r="C664" t="s">
        <v>60</v>
      </c>
      <c r="D664" t="s">
        <v>451</v>
      </c>
      <c r="E664" t="s">
        <v>451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451</v>
      </c>
      <c r="AC664" t="s">
        <v>450</v>
      </c>
      <c r="AD664" t="s">
        <v>451</v>
      </c>
      <c r="AE664" t="s">
        <v>614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490</v>
      </c>
      <c r="C665" t="s">
        <v>60</v>
      </c>
      <c r="D665" t="s">
        <v>452</v>
      </c>
      <c r="E665" t="s">
        <v>471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451</v>
      </c>
      <c r="AC665" t="s">
        <v>141</v>
      </c>
      <c r="AD665" t="s">
        <v>141</v>
      </c>
      <c r="AE665" t="s">
        <v>614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490</v>
      </c>
      <c r="C666" t="s">
        <v>60</v>
      </c>
      <c r="D666" t="s">
        <v>452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451</v>
      </c>
      <c r="AC666" t="s">
        <v>141</v>
      </c>
      <c r="AD666" t="s">
        <v>451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490</v>
      </c>
      <c r="C667" t="s">
        <v>60</v>
      </c>
      <c r="D667" t="s">
        <v>452</v>
      </c>
      <c r="E667" t="s">
        <v>452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451</v>
      </c>
      <c r="AC667" t="s">
        <v>141</v>
      </c>
      <c r="AD667" t="s">
        <v>451</v>
      </c>
      <c r="AE667" t="s">
        <v>614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490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451</v>
      </c>
      <c r="AC668" t="s">
        <v>630</v>
      </c>
      <c r="AD668" t="s">
        <v>451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490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451</v>
      </c>
      <c r="AC669" t="s">
        <v>473</v>
      </c>
      <c r="AD669" t="s">
        <v>141</v>
      </c>
      <c r="AE669" t="s">
        <v>614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490</v>
      </c>
      <c r="C670" t="s">
        <v>62</v>
      </c>
      <c r="D670" t="s">
        <v>451</v>
      </c>
      <c r="E670" t="s">
        <v>451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451</v>
      </c>
      <c r="AC670" t="s">
        <v>473</v>
      </c>
      <c r="AD670" t="s">
        <v>451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490</v>
      </c>
      <c r="C671" t="s">
        <v>62</v>
      </c>
      <c r="D671" t="s">
        <v>452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451</v>
      </c>
      <c r="AC671" t="s">
        <v>473</v>
      </c>
      <c r="AD671" t="s">
        <v>451</v>
      </c>
      <c r="AE671" t="s">
        <v>614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490</v>
      </c>
      <c r="C672" t="s">
        <v>62</v>
      </c>
      <c r="D672" t="s">
        <v>452</v>
      </c>
      <c r="E672" t="s">
        <v>452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451</v>
      </c>
      <c r="AC672" t="s">
        <v>452</v>
      </c>
      <c r="AD672" t="s">
        <v>451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490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451</v>
      </c>
      <c r="AC673" t="s">
        <v>629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490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451</v>
      </c>
      <c r="AC674" t="s">
        <v>629</v>
      </c>
      <c r="AD674" t="s">
        <v>141</v>
      </c>
      <c r="AE674" t="s">
        <v>614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490</v>
      </c>
      <c r="C675" t="s">
        <v>64</v>
      </c>
      <c r="D675" t="s">
        <v>451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451</v>
      </c>
      <c r="AC675" t="s">
        <v>629</v>
      </c>
      <c r="AD675" t="s">
        <v>451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490</v>
      </c>
      <c r="C676" t="s">
        <v>64</v>
      </c>
      <c r="D676" t="s">
        <v>451</v>
      </c>
      <c r="E676" t="s">
        <v>451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451</v>
      </c>
      <c r="AC676" t="s">
        <v>629</v>
      </c>
      <c r="AD676" t="s">
        <v>451</v>
      </c>
      <c r="AE676" t="s">
        <v>614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490</v>
      </c>
      <c r="C677" t="s">
        <v>64</v>
      </c>
      <c r="D677" t="s">
        <v>452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451</v>
      </c>
      <c r="AC677" t="s">
        <v>477</v>
      </c>
      <c r="AD677" t="s">
        <v>451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490</v>
      </c>
      <c r="C678" t="s">
        <v>64</v>
      </c>
      <c r="D678" t="s">
        <v>452</v>
      </c>
      <c r="E678" t="s">
        <v>452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451</v>
      </c>
      <c r="AC678" t="s">
        <v>472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490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451</v>
      </c>
      <c r="AC679" t="s">
        <v>472</v>
      </c>
      <c r="AD679" t="s">
        <v>141</v>
      </c>
      <c r="AE679" t="s">
        <v>614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490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451</v>
      </c>
      <c r="AC680" t="s">
        <v>472</v>
      </c>
      <c r="AD680" t="s">
        <v>451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490</v>
      </c>
      <c r="C681" t="s">
        <v>66</v>
      </c>
      <c r="D681" t="s">
        <v>451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451</v>
      </c>
      <c r="AC681" t="s">
        <v>472</v>
      </c>
      <c r="AD681" t="s">
        <v>451</v>
      </c>
      <c r="AE681" t="s">
        <v>614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490</v>
      </c>
      <c r="C682" t="s">
        <v>66</v>
      </c>
      <c r="D682" t="s">
        <v>451</v>
      </c>
      <c r="E682" t="s">
        <v>451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451</v>
      </c>
      <c r="AC682" t="s">
        <v>614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490</v>
      </c>
      <c r="C683" t="s">
        <v>66</v>
      </c>
      <c r="D683" t="s">
        <v>452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451</v>
      </c>
      <c r="AC683" t="s">
        <v>614</v>
      </c>
      <c r="AD683" t="s">
        <v>141</v>
      </c>
      <c r="AE683" t="s">
        <v>614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490</v>
      </c>
      <c r="C684" t="s">
        <v>66</v>
      </c>
      <c r="D684" t="s">
        <v>452</v>
      </c>
      <c r="E684" t="s">
        <v>452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451</v>
      </c>
      <c r="AC684" t="s">
        <v>614</v>
      </c>
      <c r="AD684" t="s">
        <v>451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490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451</v>
      </c>
      <c r="AC685" t="s">
        <v>614</v>
      </c>
      <c r="AD685" t="s">
        <v>451</v>
      </c>
      <c r="AE685" t="s">
        <v>614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490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451</v>
      </c>
      <c r="AC686" t="s">
        <v>479</v>
      </c>
      <c r="AD686" t="s">
        <v>451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490</v>
      </c>
      <c r="C687" t="s">
        <v>68</v>
      </c>
      <c r="D687" t="s">
        <v>451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451</v>
      </c>
      <c r="AC687" t="s">
        <v>479</v>
      </c>
      <c r="AD687" t="s">
        <v>451</v>
      </c>
      <c r="AE687" t="s">
        <v>614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490</v>
      </c>
      <c r="C688" t="s">
        <v>68</v>
      </c>
      <c r="D688" t="s">
        <v>451</v>
      </c>
      <c r="E688" t="s">
        <v>451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473</v>
      </c>
      <c r="AC688" t="s">
        <v>141</v>
      </c>
      <c r="AD688" t="s">
        <v>141</v>
      </c>
      <c r="AE688" t="s">
        <v>614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490</v>
      </c>
      <c r="C689" t="s">
        <v>68</v>
      </c>
      <c r="D689" t="s">
        <v>473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473</v>
      </c>
      <c r="AC689" t="s">
        <v>141</v>
      </c>
      <c r="AD689" t="s">
        <v>473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490</v>
      </c>
      <c r="C690" t="s">
        <v>68</v>
      </c>
      <c r="D690" t="s">
        <v>452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473</v>
      </c>
      <c r="AC690" t="s">
        <v>473</v>
      </c>
      <c r="AD690" t="s">
        <v>451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490</v>
      </c>
      <c r="C691" t="s">
        <v>68</v>
      </c>
      <c r="D691" t="s">
        <v>452</v>
      </c>
      <c r="E691" t="s">
        <v>452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473</v>
      </c>
      <c r="AC691" t="s">
        <v>473</v>
      </c>
      <c r="AD691" t="s">
        <v>473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490</v>
      </c>
      <c r="C692" t="s">
        <v>68</v>
      </c>
      <c r="D692" t="s">
        <v>604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473</v>
      </c>
      <c r="AC692" t="s">
        <v>473</v>
      </c>
      <c r="AD692" t="s">
        <v>473</v>
      </c>
      <c r="AE692" t="s">
        <v>614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490</v>
      </c>
      <c r="C693" t="s">
        <v>68</v>
      </c>
      <c r="D693" t="s">
        <v>472</v>
      </c>
      <c r="E693" t="s">
        <v>472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473</v>
      </c>
      <c r="AC693" t="s">
        <v>614</v>
      </c>
      <c r="AD693" t="s">
        <v>473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491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452</v>
      </c>
      <c r="AC694" t="s">
        <v>141</v>
      </c>
      <c r="AD694" t="s">
        <v>141</v>
      </c>
      <c r="AE694" t="s">
        <v>614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491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452</v>
      </c>
      <c r="AC695" t="s">
        <v>141</v>
      </c>
      <c r="AD695" t="s">
        <v>452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491</v>
      </c>
      <c r="C696" t="s">
        <v>52</v>
      </c>
      <c r="D696" t="s">
        <v>452</v>
      </c>
      <c r="E696" t="s">
        <v>452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452</v>
      </c>
      <c r="AC696" t="s">
        <v>141</v>
      </c>
      <c r="AD696" t="s">
        <v>452</v>
      </c>
      <c r="AE696" t="s">
        <v>614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491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452</v>
      </c>
      <c r="AC697" t="s">
        <v>473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491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452</v>
      </c>
      <c r="AC698" t="s">
        <v>473</v>
      </c>
      <c r="AD698" t="s">
        <v>141</v>
      </c>
      <c r="AE698" t="s">
        <v>614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491</v>
      </c>
      <c r="C699" t="s">
        <v>54</v>
      </c>
      <c r="D699" t="s">
        <v>452</v>
      </c>
      <c r="E699" t="s">
        <v>452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452</v>
      </c>
      <c r="AC699" t="s">
        <v>473</v>
      </c>
      <c r="AD699" t="s">
        <v>452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491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452</v>
      </c>
      <c r="AC700" t="s">
        <v>473</v>
      </c>
      <c r="AD700" t="s">
        <v>452</v>
      </c>
      <c r="AE700" t="s">
        <v>614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491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452</v>
      </c>
      <c r="AC701" t="s">
        <v>452</v>
      </c>
      <c r="AD701" t="s">
        <v>141</v>
      </c>
      <c r="AE701" t="s">
        <v>614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491</v>
      </c>
      <c r="C702" t="s">
        <v>56</v>
      </c>
      <c r="D702" t="s">
        <v>452</v>
      </c>
      <c r="E702" t="s">
        <v>452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452</v>
      </c>
      <c r="AC702" t="s">
        <v>452</v>
      </c>
      <c r="AD702" t="s">
        <v>452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491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452</v>
      </c>
      <c r="AC703" t="s">
        <v>452</v>
      </c>
      <c r="AD703" t="s">
        <v>452</v>
      </c>
      <c r="AE703" t="s">
        <v>614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491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452</v>
      </c>
      <c r="AC704" t="s">
        <v>629</v>
      </c>
      <c r="AD704" t="s">
        <v>141</v>
      </c>
      <c r="AE704" t="s">
        <v>614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491</v>
      </c>
      <c r="C705" t="s">
        <v>58</v>
      </c>
      <c r="D705" t="s">
        <v>452</v>
      </c>
      <c r="E705" t="s">
        <v>452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452</v>
      </c>
      <c r="AC705" t="s">
        <v>629</v>
      </c>
      <c r="AD705" t="s">
        <v>452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491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452</v>
      </c>
      <c r="AC706" t="s">
        <v>629</v>
      </c>
      <c r="AD706" t="s">
        <v>452</v>
      </c>
      <c r="AE706" t="s">
        <v>614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491</v>
      </c>
      <c r="C707" t="s">
        <v>60</v>
      </c>
      <c r="D707" t="s">
        <v>448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452</v>
      </c>
      <c r="AC707" t="s">
        <v>472</v>
      </c>
      <c r="AD707" t="s">
        <v>141</v>
      </c>
      <c r="AE707" t="s">
        <v>614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491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452</v>
      </c>
      <c r="AC708" t="s">
        <v>472</v>
      </c>
      <c r="AD708" t="s">
        <v>452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491</v>
      </c>
      <c r="C709" t="s">
        <v>60</v>
      </c>
      <c r="D709" t="s">
        <v>141</v>
      </c>
      <c r="E709" t="s">
        <v>452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452</v>
      </c>
      <c r="AC709" t="s">
        <v>472</v>
      </c>
      <c r="AD709" t="s">
        <v>452</v>
      </c>
      <c r="AE709" t="s">
        <v>614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491</v>
      </c>
      <c r="C710" t="s">
        <v>60</v>
      </c>
      <c r="D710" t="s">
        <v>451</v>
      </c>
      <c r="E710" t="s">
        <v>452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452</v>
      </c>
      <c r="AC710" t="s">
        <v>614</v>
      </c>
      <c r="AD710" t="s">
        <v>141</v>
      </c>
      <c r="AE710" t="s">
        <v>614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491</v>
      </c>
      <c r="C711" t="s">
        <v>60</v>
      </c>
      <c r="D711" t="s">
        <v>452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452</v>
      </c>
      <c r="AC711" t="s">
        <v>614</v>
      </c>
      <c r="AD711" t="s">
        <v>452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491</v>
      </c>
      <c r="C712" t="s">
        <v>60</v>
      </c>
      <c r="D712" t="s">
        <v>452</v>
      </c>
      <c r="E712" t="s">
        <v>452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452</v>
      </c>
      <c r="AC712" t="s">
        <v>614</v>
      </c>
      <c r="AD712" t="s">
        <v>452</v>
      </c>
      <c r="AE712" t="s">
        <v>614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491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629</v>
      </c>
      <c r="AC713" t="s">
        <v>141</v>
      </c>
      <c r="AD713" t="s">
        <v>141</v>
      </c>
      <c r="AE713" t="s">
        <v>614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491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629</v>
      </c>
      <c r="AC714" t="s">
        <v>141</v>
      </c>
      <c r="AD714" t="s">
        <v>629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491</v>
      </c>
      <c r="C715" t="s">
        <v>62</v>
      </c>
      <c r="D715" t="s">
        <v>452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629</v>
      </c>
      <c r="AC715" t="s">
        <v>141</v>
      </c>
      <c r="AD715" t="s">
        <v>629</v>
      </c>
      <c r="AE715" t="s">
        <v>614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491</v>
      </c>
      <c r="C716" t="s">
        <v>62</v>
      </c>
      <c r="D716" t="s">
        <v>452</v>
      </c>
      <c r="E716" t="s">
        <v>452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629</v>
      </c>
      <c r="AC716" t="s">
        <v>629</v>
      </c>
      <c r="AD716" t="s">
        <v>141</v>
      </c>
      <c r="AE716" t="s">
        <v>614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491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629</v>
      </c>
      <c r="AC717" t="s">
        <v>629</v>
      </c>
      <c r="AD717" t="s">
        <v>629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491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629</v>
      </c>
      <c r="AC718" t="s">
        <v>614</v>
      </c>
      <c r="AD718" t="s">
        <v>629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491</v>
      </c>
      <c r="C719" t="s">
        <v>64</v>
      </c>
      <c r="D719" t="s">
        <v>141</v>
      </c>
      <c r="E719" t="s">
        <v>452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477</v>
      </c>
      <c r="AC719" t="s">
        <v>477</v>
      </c>
      <c r="AD719" t="s">
        <v>477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491</v>
      </c>
      <c r="C720" t="s">
        <v>64</v>
      </c>
      <c r="D720" t="s">
        <v>452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472</v>
      </c>
      <c r="AC720" t="s">
        <v>141</v>
      </c>
      <c r="AD720" t="s">
        <v>141</v>
      </c>
      <c r="AE720" t="s">
        <v>614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491</v>
      </c>
      <c r="C721" t="s">
        <v>64</v>
      </c>
      <c r="D721" t="s">
        <v>452</v>
      </c>
      <c r="E721" t="s">
        <v>452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472</v>
      </c>
      <c r="AC721" t="s">
        <v>141</v>
      </c>
      <c r="AD721" t="s">
        <v>472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491</v>
      </c>
      <c r="C722" t="s">
        <v>64</v>
      </c>
      <c r="D722" t="s">
        <v>604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472</v>
      </c>
      <c r="AC722" t="s">
        <v>141</v>
      </c>
      <c r="AD722" t="s">
        <v>472</v>
      </c>
      <c r="AE722" t="s">
        <v>614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491</v>
      </c>
      <c r="C723" t="s">
        <v>64</v>
      </c>
      <c r="D723" t="s">
        <v>479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472</v>
      </c>
      <c r="AC723" t="s">
        <v>630</v>
      </c>
      <c r="AD723" t="s">
        <v>472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491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472</v>
      </c>
      <c r="AC724" t="s">
        <v>472</v>
      </c>
      <c r="AD724" t="s">
        <v>141</v>
      </c>
      <c r="AE724" t="s">
        <v>614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491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472</v>
      </c>
      <c r="AC725" t="s">
        <v>472</v>
      </c>
      <c r="AD725" t="s">
        <v>472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491</v>
      </c>
      <c r="C726" t="s">
        <v>66</v>
      </c>
      <c r="D726" t="s">
        <v>451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472</v>
      </c>
      <c r="AC726" t="s">
        <v>472</v>
      </c>
      <c r="AD726" t="s">
        <v>472</v>
      </c>
      <c r="AE726" t="s">
        <v>614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491</v>
      </c>
      <c r="C727" t="s">
        <v>66</v>
      </c>
      <c r="D727" t="s">
        <v>451</v>
      </c>
      <c r="E727" t="s">
        <v>451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472</v>
      </c>
      <c r="AC727" t="s">
        <v>614</v>
      </c>
      <c r="AD727" t="s">
        <v>141</v>
      </c>
      <c r="AE727" t="s">
        <v>614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491</v>
      </c>
      <c r="C728" t="s">
        <v>66</v>
      </c>
      <c r="D728" t="s">
        <v>452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472</v>
      </c>
      <c r="AC728" t="s">
        <v>614</v>
      </c>
      <c r="AD728" t="s">
        <v>472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491</v>
      </c>
      <c r="C729" t="s">
        <v>66</v>
      </c>
      <c r="D729" t="s">
        <v>452</v>
      </c>
      <c r="E729" t="s">
        <v>452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472</v>
      </c>
      <c r="AC729" t="s">
        <v>614</v>
      </c>
      <c r="AD729" t="s">
        <v>472</v>
      </c>
      <c r="AE729" t="s">
        <v>614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491</v>
      </c>
      <c r="C730" t="s">
        <v>66</v>
      </c>
      <c r="D730" t="s">
        <v>604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479</v>
      </c>
      <c r="AC730" t="s">
        <v>141</v>
      </c>
      <c r="AD730" t="s">
        <v>141</v>
      </c>
      <c r="AE730" t="s">
        <v>614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491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614</v>
      </c>
      <c r="AE731" t="s">
        <v>614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491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471</v>
      </c>
      <c r="AC732" t="s">
        <v>472</v>
      </c>
      <c r="AD732" t="s">
        <v>471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491</v>
      </c>
      <c r="C733" t="s">
        <v>68</v>
      </c>
      <c r="D733" t="s">
        <v>451</v>
      </c>
      <c r="E733" t="s">
        <v>451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491</v>
      </c>
      <c r="C734" t="s">
        <v>68</v>
      </c>
      <c r="D734" t="s">
        <v>452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450</v>
      </c>
      <c r="AC734" t="s">
        <v>450</v>
      </c>
      <c r="AD734" t="s">
        <v>450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491</v>
      </c>
      <c r="C735" t="s">
        <v>68</v>
      </c>
      <c r="D735" t="s">
        <v>452</v>
      </c>
      <c r="E735" t="s">
        <v>451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450</v>
      </c>
      <c r="AC735" t="s">
        <v>450</v>
      </c>
      <c r="AD735" t="s">
        <v>141</v>
      </c>
      <c r="AE735" t="s">
        <v>614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491</v>
      </c>
      <c r="C736" t="s">
        <v>68</v>
      </c>
      <c r="D736" t="s">
        <v>452</v>
      </c>
      <c r="E736" t="s">
        <v>452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450</v>
      </c>
      <c r="AC736" t="s">
        <v>141</v>
      </c>
      <c r="AD736" t="s">
        <v>450</v>
      </c>
      <c r="AE736" t="s">
        <v>614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491</v>
      </c>
      <c r="C737" t="s">
        <v>68</v>
      </c>
      <c r="D737" t="s">
        <v>604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450</v>
      </c>
      <c r="AC737" t="s">
        <v>630</v>
      </c>
      <c r="AD737" t="s">
        <v>450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492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450</v>
      </c>
      <c r="AC738" t="s">
        <v>629</v>
      </c>
      <c r="AD738" t="s">
        <v>450</v>
      </c>
      <c r="AE738" t="s">
        <v>614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492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450</v>
      </c>
      <c r="AC739" t="s">
        <v>477</v>
      </c>
      <c r="AD739" t="s">
        <v>477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492</v>
      </c>
      <c r="C740" t="s">
        <v>52</v>
      </c>
      <c r="D740" t="s">
        <v>452</v>
      </c>
      <c r="E740" t="s">
        <v>452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450</v>
      </c>
      <c r="AC740" t="s">
        <v>472</v>
      </c>
      <c r="AD740" t="s">
        <v>450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492</v>
      </c>
      <c r="C741" t="s">
        <v>54</v>
      </c>
      <c r="D741" t="s">
        <v>452</v>
      </c>
      <c r="E741" t="s">
        <v>452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450</v>
      </c>
      <c r="AC741" t="s">
        <v>472</v>
      </c>
      <c r="AD741" t="s">
        <v>450</v>
      </c>
      <c r="AE741" t="s">
        <v>614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492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450</v>
      </c>
      <c r="AC742" t="s">
        <v>614</v>
      </c>
      <c r="AD742" t="s">
        <v>450</v>
      </c>
      <c r="AE742" t="s">
        <v>614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492</v>
      </c>
      <c r="C743" t="s">
        <v>56</v>
      </c>
      <c r="D743" t="s">
        <v>452</v>
      </c>
      <c r="E743" t="s">
        <v>450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471</v>
      </c>
      <c r="AD743" t="s">
        <v>141</v>
      </c>
      <c r="AE743" t="s">
        <v>614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492</v>
      </c>
      <c r="C744" t="s">
        <v>56</v>
      </c>
      <c r="D744" t="s">
        <v>452</v>
      </c>
      <c r="E744" t="s">
        <v>452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492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614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492</v>
      </c>
      <c r="C746" t="s">
        <v>58</v>
      </c>
      <c r="D746" t="s">
        <v>452</v>
      </c>
      <c r="E746" t="s">
        <v>450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630</v>
      </c>
      <c r="AD746" t="s">
        <v>141</v>
      </c>
      <c r="AE746" t="s">
        <v>614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492</v>
      </c>
      <c r="C747" t="s">
        <v>58</v>
      </c>
      <c r="D747" t="s">
        <v>452</v>
      </c>
      <c r="E747" t="s">
        <v>452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630</v>
      </c>
      <c r="AD747" t="s">
        <v>451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492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473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492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473</v>
      </c>
      <c r="AD749" t="s">
        <v>141</v>
      </c>
      <c r="AE749" t="s">
        <v>614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492</v>
      </c>
      <c r="C750" t="s">
        <v>60</v>
      </c>
      <c r="D750" t="s">
        <v>451</v>
      </c>
      <c r="E750" t="s">
        <v>451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452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492</v>
      </c>
      <c r="C751" t="s">
        <v>60</v>
      </c>
      <c r="D751" t="s">
        <v>452</v>
      </c>
      <c r="E751" t="s">
        <v>450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452</v>
      </c>
      <c r="AD751" t="s">
        <v>141</v>
      </c>
      <c r="AE751" t="s">
        <v>614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492</v>
      </c>
      <c r="C752" t="s">
        <v>60</v>
      </c>
      <c r="D752" t="s">
        <v>452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629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492</v>
      </c>
      <c r="C753" t="s">
        <v>60</v>
      </c>
      <c r="D753" t="s">
        <v>452</v>
      </c>
      <c r="E753" t="s">
        <v>452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629</v>
      </c>
      <c r="AD753" t="s">
        <v>141</v>
      </c>
      <c r="AE753" t="s">
        <v>614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492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629</v>
      </c>
      <c r="AD754" t="s">
        <v>629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492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629</v>
      </c>
      <c r="AD755" t="s">
        <v>629</v>
      </c>
      <c r="AE755" t="s">
        <v>614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492</v>
      </c>
      <c r="C756" t="s">
        <v>62</v>
      </c>
      <c r="D756" t="s">
        <v>451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474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492</v>
      </c>
      <c r="C757" t="s">
        <v>62</v>
      </c>
      <c r="D757" t="s">
        <v>451</v>
      </c>
      <c r="E757" t="s">
        <v>451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474</v>
      </c>
      <c r="AD757" t="s">
        <v>141</v>
      </c>
      <c r="AE757" t="s">
        <v>614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492</v>
      </c>
      <c r="C758" t="s">
        <v>62</v>
      </c>
      <c r="D758" t="s">
        <v>452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477</v>
      </c>
      <c r="AD758" t="s">
        <v>141</v>
      </c>
      <c r="AE758" t="s">
        <v>614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492</v>
      </c>
      <c r="C759" t="s">
        <v>62</v>
      </c>
      <c r="D759" t="s">
        <v>452</v>
      </c>
      <c r="E759" t="s">
        <v>452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472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492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472</v>
      </c>
      <c r="AD760" t="s">
        <v>141</v>
      </c>
      <c r="AE760" t="s">
        <v>614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492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472</v>
      </c>
      <c r="AD761" t="s">
        <v>472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492</v>
      </c>
      <c r="C762" t="s">
        <v>64</v>
      </c>
      <c r="D762" t="s">
        <v>451</v>
      </c>
      <c r="E762" t="s">
        <v>451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614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492</v>
      </c>
      <c r="C763" t="s">
        <v>64</v>
      </c>
      <c r="D763" t="s">
        <v>452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614</v>
      </c>
      <c r="AD763" t="s">
        <v>141</v>
      </c>
      <c r="AE763" t="s">
        <v>614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492</v>
      </c>
      <c r="C764" t="s">
        <v>64</v>
      </c>
      <c r="D764" t="s">
        <v>452</v>
      </c>
      <c r="E764" t="s">
        <v>452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614</v>
      </c>
      <c r="AD764" t="s">
        <v>452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492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614</v>
      </c>
      <c r="AD765" t="s">
        <v>452</v>
      </c>
      <c r="AE765" t="s">
        <v>614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492</v>
      </c>
      <c r="C766" t="s">
        <v>66</v>
      </c>
      <c r="D766" t="s">
        <v>450</v>
      </c>
      <c r="E766" t="s">
        <v>450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479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492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479</v>
      </c>
      <c r="AD767" t="s">
        <v>141</v>
      </c>
      <c r="AE767" t="s">
        <v>614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492</v>
      </c>
      <c r="C768" t="s">
        <v>66</v>
      </c>
      <c r="D768" t="s">
        <v>451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475</v>
      </c>
      <c r="AD768" t="s">
        <v>141</v>
      </c>
      <c r="AE768" t="s">
        <v>614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492</v>
      </c>
      <c r="C769" t="s">
        <v>66</v>
      </c>
      <c r="D769" t="s">
        <v>451</v>
      </c>
      <c r="E769" t="s">
        <v>451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451</v>
      </c>
      <c r="AC769" t="s">
        <v>471</v>
      </c>
      <c r="AD769" t="s">
        <v>451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492</v>
      </c>
      <c r="C770" t="s">
        <v>66</v>
      </c>
      <c r="D770" t="s">
        <v>473</v>
      </c>
      <c r="E770" t="s">
        <v>473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451</v>
      </c>
      <c r="AC770" t="s">
        <v>141</v>
      </c>
      <c r="AD770" t="s">
        <v>141</v>
      </c>
      <c r="AE770" t="s">
        <v>614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492</v>
      </c>
      <c r="C771" t="s">
        <v>66</v>
      </c>
      <c r="D771" t="s">
        <v>452</v>
      </c>
      <c r="E771" t="s">
        <v>452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451</v>
      </c>
      <c r="AC771" t="s">
        <v>141</v>
      </c>
      <c r="AD771" t="s">
        <v>451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492</v>
      </c>
      <c r="C772" t="s">
        <v>66</v>
      </c>
      <c r="D772" t="s">
        <v>472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451</v>
      </c>
      <c r="AC772" t="s">
        <v>141</v>
      </c>
      <c r="AD772" t="s">
        <v>451</v>
      </c>
      <c r="AE772" t="s">
        <v>614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492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451</v>
      </c>
      <c r="AC773" t="s">
        <v>630</v>
      </c>
      <c r="AD773" t="s">
        <v>451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492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451</v>
      </c>
      <c r="AC774" t="s">
        <v>630</v>
      </c>
      <c r="AD774" t="s">
        <v>451</v>
      </c>
      <c r="AE774" t="s">
        <v>614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492</v>
      </c>
      <c r="C775" t="s">
        <v>68</v>
      </c>
      <c r="D775" t="s">
        <v>451</v>
      </c>
      <c r="E775" t="s">
        <v>451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451</v>
      </c>
      <c r="AC775" t="s">
        <v>630</v>
      </c>
      <c r="AD775" t="s">
        <v>472</v>
      </c>
      <c r="AE775" t="s">
        <v>614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492</v>
      </c>
      <c r="C776" t="s">
        <v>68</v>
      </c>
      <c r="D776" t="s">
        <v>452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451</v>
      </c>
      <c r="AC776" t="s">
        <v>473</v>
      </c>
      <c r="AD776" t="s">
        <v>451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492</v>
      </c>
      <c r="C777" t="s">
        <v>68</v>
      </c>
      <c r="D777" t="s">
        <v>452</v>
      </c>
      <c r="E777" t="s">
        <v>452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451</v>
      </c>
      <c r="AC777" t="s">
        <v>473</v>
      </c>
      <c r="AD777" t="s">
        <v>451</v>
      </c>
      <c r="AE777" t="s">
        <v>614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492</v>
      </c>
      <c r="C778" t="s">
        <v>68</v>
      </c>
      <c r="D778" t="s">
        <v>604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451</v>
      </c>
      <c r="AC778" t="s">
        <v>452</v>
      </c>
      <c r="AD778" t="s">
        <v>451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492</v>
      </c>
      <c r="C779" t="s">
        <v>68</v>
      </c>
      <c r="D779" t="s">
        <v>604</v>
      </c>
      <c r="E779" t="s">
        <v>604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451</v>
      </c>
      <c r="AC779" t="s">
        <v>629</v>
      </c>
      <c r="AD779" t="s">
        <v>141</v>
      </c>
      <c r="AE779" t="s">
        <v>614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492</v>
      </c>
      <c r="C780" t="s">
        <v>68</v>
      </c>
      <c r="D780" t="s">
        <v>472</v>
      </c>
      <c r="E780" t="s">
        <v>472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451</v>
      </c>
      <c r="AC780" t="s">
        <v>629</v>
      </c>
      <c r="AD780" t="s">
        <v>451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493</v>
      </c>
      <c r="C781" t="s">
        <v>54</v>
      </c>
      <c r="D781" t="s">
        <v>452</v>
      </c>
      <c r="E781" t="s">
        <v>452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451</v>
      </c>
      <c r="AC781" t="s">
        <v>629</v>
      </c>
      <c r="AD781" t="s">
        <v>451</v>
      </c>
      <c r="AE781" t="s">
        <v>614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493</v>
      </c>
      <c r="C782" t="s">
        <v>56</v>
      </c>
      <c r="D782" t="s">
        <v>452</v>
      </c>
      <c r="E782" t="s">
        <v>452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451</v>
      </c>
      <c r="AC782" t="s">
        <v>477</v>
      </c>
      <c r="AD782" t="s">
        <v>451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493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451</v>
      </c>
      <c r="AC783" t="s">
        <v>472</v>
      </c>
      <c r="AD783" t="s">
        <v>471</v>
      </c>
      <c r="AE783" t="s">
        <v>614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493</v>
      </c>
      <c r="C784" t="s">
        <v>58</v>
      </c>
      <c r="D784" t="s">
        <v>452</v>
      </c>
      <c r="E784" t="s">
        <v>452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451</v>
      </c>
      <c r="AC784" t="s">
        <v>472</v>
      </c>
      <c r="AD784" t="s">
        <v>141</v>
      </c>
      <c r="AE784" t="s">
        <v>614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493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451</v>
      </c>
      <c r="AC785" t="s">
        <v>472</v>
      </c>
      <c r="AD785" t="s">
        <v>451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493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451</v>
      </c>
      <c r="AC786" t="s">
        <v>472</v>
      </c>
      <c r="AD786" t="s">
        <v>451</v>
      </c>
      <c r="AE786" t="s">
        <v>614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493</v>
      </c>
      <c r="C787" t="s">
        <v>60</v>
      </c>
      <c r="D787" t="s">
        <v>452</v>
      </c>
      <c r="E787" t="s">
        <v>452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451</v>
      </c>
      <c r="AC787" t="s">
        <v>472</v>
      </c>
      <c r="AD787" t="s">
        <v>472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493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451</v>
      </c>
      <c r="AC788" t="s">
        <v>614</v>
      </c>
      <c r="AD788" t="s">
        <v>141</v>
      </c>
      <c r="AE788" t="s">
        <v>614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493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451</v>
      </c>
      <c r="AC789" t="s">
        <v>614</v>
      </c>
      <c r="AD789" t="s">
        <v>451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493</v>
      </c>
      <c r="C790" t="s">
        <v>62</v>
      </c>
      <c r="D790" t="s">
        <v>452</v>
      </c>
      <c r="E790" t="s">
        <v>452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451</v>
      </c>
      <c r="AC790" t="s">
        <v>614</v>
      </c>
      <c r="AD790" t="s">
        <v>451</v>
      </c>
      <c r="AE790" t="s">
        <v>614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493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451</v>
      </c>
      <c r="AC791" t="s">
        <v>527</v>
      </c>
      <c r="AD791" t="s">
        <v>451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493</v>
      </c>
      <c r="C792" t="s">
        <v>64</v>
      </c>
      <c r="D792" t="s">
        <v>452</v>
      </c>
      <c r="E792" t="s">
        <v>452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451</v>
      </c>
      <c r="AC792" t="s">
        <v>479</v>
      </c>
      <c r="AD792" t="s">
        <v>451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493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473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493</v>
      </c>
      <c r="C794" t="s">
        <v>66</v>
      </c>
      <c r="D794" t="s">
        <v>452</v>
      </c>
      <c r="E794" t="s">
        <v>452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473</v>
      </c>
      <c r="AC794" t="s">
        <v>141</v>
      </c>
      <c r="AD794" t="s">
        <v>141</v>
      </c>
      <c r="AE794" t="s">
        <v>614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493</v>
      </c>
      <c r="C795" t="s">
        <v>66</v>
      </c>
      <c r="D795" t="s">
        <v>604</v>
      </c>
      <c r="E795" t="s">
        <v>604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473</v>
      </c>
      <c r="AC795" t="s">
        <v>141</v>
      </c>
      <c r="AD795" t="s">
        <v>473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493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473</v>
      </c>
      <c r="AC796" t="s">
        <v>141</v>
      </c>
      <c r="AD796" t="s">
        <v>473</v>
      </c>
      <c r="AE796" t="s">
        <v>614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493</v>
      </c>
      <c r="C797" t="s">
        <v>68</v>
      </c>
      <c r="D797" t="s">
        <v>452</v>
      </c>
      <c r="E797" t="s">
        <v>452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473</v>
      </c>
      <c r="AC797" t="s">
        <v>473</v>
      </c>
      <c r="AD797" t="s">
        <v>141</v>
      </c>
      <c r="AE797" t="s">
        <v>614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494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473</v>
      </c>
      <c r="AC798" t="s">
        <v>473</v>
      </c>
      <c r="AD798" t="s">
        <v>473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494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473</v>
      </c>
      <c r="AC799" t="s">
        <v>473</v>
      </c>
      <c r="AD799" t="s">
        <v>473</v>
      </c>
      <c r="AE799" t="s">
        <v>614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494</v>
      </c>
      <c r="C800" t="s">
        <v>52</v>
      </c>
      <c r="D800" t="s">
        <v>452</v>
      </c>
      <c r="E800" t="s">
        <v>452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473</v>
      </c>
      <c r="AC800" t="s">
        <v>452</v>
      </c>
      <c r="AD800" t="s">
        <v>141</v>
      </c>
      <c r="AE800" t="s">
        <v>614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494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473</v>
      </c>
      <c r="AC801" t="s">
        <v>477</v>
      </c>
      <c r="AD801" t="s">
        <v>473</v>
      </c>
      <c r="AE801" t="s">
        <v>614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494</v>
      </c>
      <c r="C802" t="s">
        <v>54</v>
      </c>
      <c r="D802" t="s">
        <v>452</v>
      </c>
      <c r="E802" t="s">
        <v>452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473</v>
      </c>
      <c r="AC802" t="s">
        <v>614</v>
      </c>
      <c r="AD802" t="s">
        <v>141</v>
      </c>
      <c r="AE802" t="s">
        <v>614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494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473</v>
      </c>
      <c r="AC803" t="s">
        <v>614</v>
      </c>
      <c r="AD803" t="s">
        <v>473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494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473</v>
      </c>
      <c r="AC804" t="s">
        <v>614</v>
      </c>
      <c r="AD804" t="s">
        <v>473</v>
      </c>
      <c r="AE804" t="s">
        <v>614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494</v>
      </c>
      <c r="C805" t="s">
        <v>56</v>
      </c>
      <c r="D805" t="s">
        <v>451</v>
      </c>
      <c r="E805" t="s">
        <v>451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452</v>
      </c>
      <c r="AC805" t="s">
        <v>141</v>
      </c>
      <c r="AD805" t="s">
        <v>141</v>
      </c>
      <c r="AE805" t="s">
        <v>614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494</v>
      </c>
      <c r="C806" t="s">
        <v>56</v>
      </c>
      <c r="D806" t="s">
        <v>452</v>
      </c>
      <c r="E806" t="s">
        <v>452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452</v>
      </c>
      <c r="AC806" t="s">
        <v>141</v>
      </c>
      <c r="AD806" t="s">
        <v>452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494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452</v>
      </c>
      <c r="AC807" t="s">
        <v>141</v>
      </c>
      <c r="AD807" t="s">
        <v>452</v>
      </c>
      <c r="AE807" t="s">
        <v>614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494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452</v>
      </c>
      <c r="AC808" t="s">
        <v>473</v>
      </c>
      <c r="AD808" t="s">
        <v>141</v>
      </c>
      <c r="AE808" t="s">
        <v>614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494</v>
      </c>
      <c r="C809" t="s">
        <v>58</v>
      </c>
      <c r="D809" t="s">
        <v>452</v>
      </c>
      <c r="E809" t="s">
        <v>452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452</v>
      </c>
      <c r="AC809" t="s">
        <v>473</v>
      </c>
      <c r="AD809" t="s">
        <v>452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494</v>
      </c>
      <c r="C810" t="s">
        <v>58</v>
      </c>
      <c r="D810" t="s">
        <v>453</v>
      </c>
      <c r="E810" t="s">
        <v>453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452</v>
      </c>
      <c r="AC810" t="s">
        <v>473</v>
      </c>
      <c r="AD810" t="s">
        <v>452</v>
      </c>
      <c r="AE810" t="s">
        <v>614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494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452</v>
      </c>
      <c r="AC811" t="s">
        <v>452</v>
      </c>
      <c r="AD811" t="s">
        <v>141</v>
      </c>
      <c r="AE811" t="s">
        <v>614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494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452</v>
      </c>
      <c r="AC812" t="s">
        <v>452</v>
      </c>
      <c r="AD812" t="s">
        <v>452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494</v>
      </c>
      <c r="C813" t="s">
        <v>60</v>
      </c>
      <c r="D813" t="s">
        <v>451</v>
      </c>
      <c r="E813" t="s">
        <v>451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452</v>
      </c>
      <c r="AC813" t="s">
        <v>452</v>
      </c>
      <c r="AD813" t="s">
        <v>452</v>
      </c>
      <c r="AE813" t="s">
        <v>614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494</v>
      </c>
      <c r="C814" t="s">
        <v>60</v>
      </c>
      <c r="D814" t="s">
        <v>452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452</v>
      </c>
      <c r="AC814" t="s">
        <v>629</v>
      </c>
      <c r="AD814" t="s">
        <v>141</v>
      </c>
      <c r="AE814" t="s">
        <v>614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494</v>
      </c>
      <c r="C815" t="s">
        <v>60</v>
      </c>
      <c r="D815" t="s">
        <v>452</v>
      </c>
      <c r="E815" t="s">
        <v>452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452</v>
      </c>
      <c r="AC815" t="s">
        <v>629</v>
      </c>
      <c r="AD815" t="s">
        <v>451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494</v>
      </c>
      <c r="C816" t="s">
        <v>60</v>
      </c>
      <c r="D816" t="s">
        <v>453</v>
      </c>
      <c r="E816" t="s">
        <v>453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452</v>
      </c>
      <c r="AC816" t="s">
        <v>629</v>
      </c>
      <c r="AD816" t="s">
        <v>452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494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452</v>
      </c>
      <c r="AC817" t="s">
        <v>629</v>
      </c>
      <c r="AD817" t="s">
        <v>452</v>
      </c>
      <c r="AE817" t="s">
        <v>614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494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452</v>
      </c>
      <c r="AC818" t="s">
        <v>472</v>
      </c>
      <c r="AD818" t="s">
        <v>141</v>
      </c>
      <c r="AE818" t="s">
        <v>614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494</v>
      </c>
      <c r="C819" t="s">
        <v>62</v>
      </c>
      <c r="D819" t="s">
        <v>451</v>
      </c>
      <c r="E819" t="s">
        <v>451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452</v>
      </c>
      <c r="AC819" t="s">
        <v>472</v>
      </c>
      <c r="AD819" t="s">
        <v>452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494</v>
      </c>
      <c r="C820" t="s">
        <v>62</v>
      </c>
      <c r="D820" t="s">
        <v>452</v>
      </c>
      <c r="E820" t="s">
        <v>452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452</v>
      </c>
      <c r="AC820" t="s">
        <v>472</v>
      </c>
      <c r="AD820" t="s">
        <v>452</v>
      </c>
      <c r="AE820" t="s">
        <v>614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494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452</v>
      </c>
      <c r="AC821" t="s">
        <v>614</v>
      </c>
      <c r="AD821" t="s">
        <v>141</v>
      </c>
      <c r="AE821" t="s">
        <v>614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494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452</v>
      </c>
      <c r="AC822" t="s">
        <v>614</v>
      </c>
      <c r="AD822" t="s">
        <v>452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494</v>
      </c>
      <c r="C823" t="s">
        <v>64</v>
      </c>
      <c r="D823" t="s">
        <v>451</v>
      </c>
      <c r="E823" t="s">
        <v>451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452</v>
      </c>
      <c r="AC823" t="s">
        <v>614</v>
      </c>
      <c r="AD823" t="s">
        <v>452</v>
      </c>
      <c r="AE823" t="s">
        <v>614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494</v>
      </c>
      <c r="C824" t="s">
        <v>64</v>
      </c>
      <c r="D824" t="s">
        <v>452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452</v>
      </c>
      <c r="AC824" t="s">
        <v>479</v>
      </c>
      <c r="AD824" t="s">
        <v>452</v>
      </c>
      <c r="AE824" t="s">
        <v>614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494</v>
      </c>
      <c r="C825" t="s">
        <v>64</v>
      </c>
      <c r="D825" t="s">
        <v>452</v>
      </c>
      <c r="E825" t="s">
        <v>452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452</v>
      </c>
      <c r="AC825" t="s">
        <v>475</v>
      </c>
      <c r="AD825" t="s">
        <v>452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494</v>
      </c>
      <c r="C826" t="s">
        <v>64</v>
      </c>
      <c r="D826" t="s">
        <v>479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629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494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629</v>
      </c>
      <c r="AC827" t="s">
        <v>141</v>
      </c>
      <c r="AD827" t="s">
        <v>141</v>
      </c>
      <c r="AE827" t="s">
        <v>614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494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629</v>
      </c>
      <c r="AC828" t="s">
        <v>141</v>
      </c>
      <c r="AD828" t="s">
        <v>629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494</v>
      </c>
      <c r="C829" t="s">
        <v>66</v>
      </c>
      <c r="D829" t="s">
        <v>451</v>
      </c>
      <c r="E829" t="s">
        <v>451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629</v>
      </c>
      <c r="AC829" t="s">
        <v>141</v>
      </c>
      <c r="AD829" t="s">
        <v>629</v>
      </c>
      <c r="AE829" t="s">
        <v>614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494</v>
      </c>
      <c r="C830" t="s">
        <v>66</v>
      </c>
      <c r="D830" t="s">
        <v>452</v>
      </c>
      <c r="E830" t="s">
        <v>452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629</v>
      </c>
      <c r="AC830" t="s">
        <v>452</v>
      </c>
      <c r="AD830" t="s">
        <v>141</v>
      </c>
      <c r="AE830" t="s">
        <v>614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494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629</v>
      </c>
      <c r="AC831" t="s">
        <v>629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494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629</v>
      </c>
      <c r="AC832" t="s">
        <v>629</v>
      </c>
      <c r="AD832" t="s">
        <v>141</v>
      </c>
      <c r="AE832" t="s">
        <v>614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494</v>
      </c>
      <c r="C833" t="s">
        <v>68</v>
      </c>
      <c r="D833" t="s">
        <v>473</v>
      </c>
      <c r="E833" t="s">
        <v>473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629</v>
      </c>
      <c r="AC833" t="s">
        <v>629</v>
      </c>
      <c r="AD833" t="s">
        <v>629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494</v>
      </c>
      <c r="C834" t="s">
        <v>68</v>
      </c>
      <c r="D834" t="s">
        <v>452</v>
      </c>
      <c r="E834" t="s">
        <v>452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629</v>
      </c>
      <c r="AC834" t="s">
        <v>629</v>
      </c>
      <c r="AD834" t="s">
        <v>629</v>
      </c>
      <c r="AE834" t="s">
        <v>614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494</v>
      </c>
      <c r="C835" t="s">
        <v>68</v>
      </c>
      <c r="D835" t="s">
        <v>472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629</v>
      </c>
      <c r="AC835" t="s">
        <v>614</v>
      </c>
      <c r="AD835" t="s">
        <v>141</v>
      </c>
      <c r="AE835" t="s">
        <v>614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495</v>
      </c>
      <c r="C836" t="s">
        <v>52</v>
      </c>
      <c r="D836" t="s">
        <v>452</v>
      </c>
      <c r="E836" t="s">
        <v>452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629</v>
      </c>
      <c r="AC836" t="s">
        <v>614</v>
      </c>
      <c r="AD836" t="s">
        <v>629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495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629</v>
      </c>
      <c r="AC837" t="s">
        <v>614</v>
      </c>
      <c r="AD837" t="s">
        <v>629</v>
      </c>
      <c r="AE837" t="s">
        <v>614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495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474</v>
      </c>
      <c r="AC838" t="s">
        <v>141</v>
      </c>
      <c r="AD838" t="s">
        <v>474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495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474</v>
      </c>
      <c r="AC839" t="s">
        <v>474</v>
      </c>
      <c r="AD839" t="s">
        <v>474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495</v>
      </c>
      <c r="C840" t="s">
        <v>56</v>
      </c>
      <c r="D840" t="s">
        <v>452</v>
      </c>
      <c r="E840" t="s">
        <v>452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474</v>
      </c>
      <c r="AC840" t="s">
        <v>614</v>
      </c>
      <c r="AD840" t="s">
        <v>474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495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477</v>
      </c>
      <c r="AC841" t="s">
        <v>477</v>
      </c>
      <c r="AD841" t="s">
        <v>477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495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477</v>
      </c>
      <c r="AC842" t="s">
        <v>477</v>
      </c>
      <c r="AD842" t="s">
        <v>477</v>
      </c>
      <c r="AE842" t="s">
        <v>614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495</v>
      </c>
      <c r="C843" t="s">
        <v>58</v>
      </c>
      <c r="D843" t="s">
        <v>452</v>
      </c>
      <c r="E843" t="s">
        <v>452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472</v>
      </c>
      <c r="AC843" t="s">
        <v>471</v>
      </c>
      <c r="AD843" t="s">
        <v>472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495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472</v>
      </c>
      <c r="AC844" t="s">
        <v>141</v>
      </c>
      <c r="AD844" t="s">
        <v>141</v>
      </c>
      <c r="AE844" t="s">
        <v>614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495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472</v>
      </c>
      <c r="AC845" t="s">
        <v>141</v>
      </c>
      <c r="AD845" t="s">
        <v>472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495</v>
      </c>
      <c r="C846" t="s">
        <v>60</v>
      </c>
      <c r="D846" t="s">
        <v>452</v>
      </c>
      <c r="E846" t="s">
        <v>450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472</v>
      </c>
      <c r="AC846" t="s">
        <v>141</v>
      </c>
      <c r="AD846" t="s">
        <v>472</v>
      </c>
      <c r="AE846" t="s">
        <v>614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495</v>
      </c>
      <c r="C847" t="s">
        <v>60</v>
      </c>
      <c r="D847" t="s">
        <v>452</v>
      </c>
      <c r="E847" t="s">
        <v>452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472</v>
      </c>
      <c r="AC847" t="s">
        <v>630</v>
      </c>
      <c r="AD847" t="s">
        <v>472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495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472</v>
      </c>
      <c r="AC848" t="s">
        <v>472</v>
      </c>
      <c r="AD848" t="s">
        <v>141</v>
      </c>
      <c r="AE848" t="s">
        <v>614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495</v>
      </c>
      <c r="C849" t="s">
        <v>62</v>
      </c>
      <c r="D849" t="s">
        <v>448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472</v>
      </c>
      <c r="AC849" t="s">
        <v>472</v>
      </c>
      <c r="AD849" t="s">
        <v>472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495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472</v>
      </c>
      <c r="AC850" t="s">
        <v>472</v>
      </c>
      <c r="AD850" t="s">
        <v>472</v>
      </c>
      <c r="AE850" t="s">
        <v>614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495</v>
      </c>
      <c r="C851" t="s">
        <v>62</v>
      </c>
      <c r="D851" t="s">
        <v>451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472</v>
      </c>
      <c r="AC851" t="s">
        <v>614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495</v>
      </c>
      <c r="C852" t="s">
        <v>62</v>
      </c>
      <c r="D852" t="s">
        <v>452</v>
      </c>
      <c r="E852" t="s">
        <v>450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472</v>
      </c>
      <c r="AC852" t="s">
        <v>614</v>
      </c>
      <c r="AD852" t="s">
        <v>141</v>
      </c>
      <c r="AE852" t="s">
        <v>614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495</v>
      </c>
      <c r="C853" t="s">
        <v>62</v>
      </c>
      <c r="D853" t="s">
        <v>452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472</v>
      </c>
      <c r="AC853" t="s">
        <v>614</v>
      </c>
      <c r="AD853" t="s">
        <v>472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495</v>
      </c>
      <c r="C854" t="s">
        <v>62</v>
      </c>
      <c r="D854" t="s">
        <v>452</v>
      </c>
      <c r="E854" t="s">
        <v>452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479</v>
      </c>
      <c r="AC854" t="s">
        <v>614</v>
      </c>
      <c r="AD854" t="s">
        <v>479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495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479</v>
      </c>
      <c r="AC855" t="s">
        <v>479</v>
      </c>
      <c r="AD855" t="s">
        <v>141</v>
      </c>
      <c r="AE855" t="s">
        <v>614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495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453</v>
      </c>
      <c r="AC856" t="s">
        <v>472</v>
      </c>
      <c r="AD856" t="s">
        <v>453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495</v>
      </c>
      <c r="C857" t="s">
        <v>64</v>
      </c>
      <c r="D857" t="s">
        <v>452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475</v>
      </c>
      <c r="AC857" t="s">
        <v>614</v>
      </c>
      <c r="AD857" t="s">
        <v>141</v>
      </c>
      <c r="AE857" t="s">
        <v>614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495</v>
      </c>
      <c r="C858" t="s">
        <v>64</v>
      </c>
      <c r="D858" t="s">
        <v>452</v>
      </c>
      <c r="E858" t="s">
        <v>452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495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495</v>
      </c>
      <c r="C860" t="s">
        <v>66</v>
      </c>
      <c r="D860" t="s">
        <v>451</v>
      </c>
      <c r="E860" t="s">
        <v>451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495</v>
      </c>
      <c r="C861" t="s">
        <v>66</v>
      </c>
      <c r="D861" t="s">
        <v>452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495</v>
      </c>
      <c r="C862" t="s">
        <v>66</v>
      </c>
      <c r="D862" t="s">
        <v>452</v>
      </c>
      <c r="E862" t="s">
        <v>452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495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495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495</v>
      </c>
      <c r="C865" t="s">
        <v>68</v>
      </c>
      <c r="D865" t="s">
        <v>452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495</v>
      </c>
      <c r="C866" t="s">
        <v>68</v>
      </c>
      <c r="D866" t="s">
        <v>452</v>
      </c>
      <c r="E866" t="s">
        <v>452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495</v>
      </c>
      <c r="C867" t="s">
        <v>68</v>
      </c>
      <c r="D867" t="s">
        <v>604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496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496</v>
      </c>
      <c r="C869" t="s">
        <v>52</v>
      </c>
      <c r="D869" t="s">
        <v>452</v>
      </c>
      <c r="E869" t="s">
        <v>452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496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496</v>
      </c>
      <c r="C871" t="s">
        <v>54</v>
      </c>
      <c r="D871" t="s">
        <v>452</v>
      </c>
      <c r="E871" t="s">
        <v>452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496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496</v>
      </c>
      <c r="C873" t="s">
        <v>56</v>
      </c>
      <c r="D873" t="s">
        <v>452</v>
      </c>
      <c r="E873" t="s">
        <v>452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496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496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496</v>
      </c>
      <c r="C876" t="s">
        <v>58</v>
      </c>
      <c r="D876" t="s">
        <v>452</v>
      </c>
      <c r="E876" t="s">
        <v>452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496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496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496</v>
      </c>
      <c r="C879" t="s">
        <v>60</v>
      </c>
      <c r="D879" t="s">
        <v>451</v>
      </c>
      <c r="E879" t="s">
        <v>451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496</v>
      </c>
      <c r="C880" t="s">
        <v>60</v>
      </c>
      <c r="D880" t="s">
        <v>452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496</v>
      </c>
      <c r="C881" t="s">
        <v>60</v>
      </c>
      <c r="D881" t="s">
        <v>452</v>
      </c>
      <c r="E881" t="s">
        <v>452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496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496</v>
      </c>
      <c r="C883" t="s">
        <v>62</v>
      </c>
      <c r="D883" t="s">
        <v>451</v>
      </c>
      <c r="E883" t="s">
        <v>451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496</v>
      </c>
      <c r="C884" t="s">
        <v>62</v>
      </c>
      <c r="D884" t="s">
        <v>452</v>
      </c>
      <c r="E884" t="s">
        <v>452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496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496</v>
      </c>
      <c r="C886" t="s">
        <v>64</v>
      </c>
      <c r="D886" t="s">
        <v>452</v>
      </c>
      <c r="E886" t="s">
        <v>452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496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496</v>
      </c>
      <c r="C888" t="s">
        <v>66</v>
      </c>
      <c r="D888" t="s">
        <v>452</v>
      </c>
      <c r="E888" t="s">
        <v>452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496</v>
      </c>
      <c r="C889" t="s">
        <v>66</v>
      </c>
      <c r="D889" t="s">
        <v>604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496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496</v>
      </c>
      <c r="C891" t="s">
        <v>68</v>
      </c>
      <c r="D891" t="s">
        <v>452</v>
      </c>
      <c r="E891" t="s">
        <v>452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496</v>
      </c>
      <c r="C892" t="s">
        <v>68</v>
      </c>
      <c r="D892" t="s">
        <v>604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496</v>
      </c>
      <c r="C893" t="s">
        <v>68</v>
      </c>
      <c r="D893" t="s">
        <v>472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497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497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497</v>
      </c>
      <c r="C896" t="s">
        <v>52</v>
      </c>
      <c r="D896" t="s">
        <v>452</v>
      </c>
      <c r="E896" t="s">
        <v>452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497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497</v>
      </c>
      <c r="C898" t="s">
        <v>54</v>
      </c>
      <c r="D898" t="s">
        <v>452</v>
      </c>
      <c r="E898" t="s">
        <v>452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497</v>
      </c>
      <c r="C899" t="s">
        <v>56</v>
      </c>
      <c r="D899" t="s">
        <v>452</v>
      </c>
      <c r="E899" t="s">
        <v>452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497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497</v>
      </c>
      <c r="C901" t="s">
        <v>58</v>
      </c>
      <c r="D901" t="s">
        <v>452</v>
      </c>
      <c r="E901" t="s">
        <v>452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497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497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497</v>
      </c>
      <c r="C904" t="s">
        <v>60</v>
      </c>
      <c r="D904" t="s">
        <v>451</v>
      </c>
      <c r="E904" t="s">
        <v>451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497</v>
      </c>
      <c r="C905" t="s">
        <v>60</v>
      </c>
      <c r="D905" t="s">
        <v>452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497</v>
      </c>
      <c r="C906" t="s">
        <v>60</v>
      </c>
      <c r="D906" t="s">
        <v>452</v>
      </c>
      <c r="E906" t="s">
        <v>452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497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497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497</v>
      </c>
      <c r="C909" t="s">
        <v>62</v>
      </c>
      <c r="D909" t="s">
        <v>451</v>
      </c>
      <c r="E909" t="s">
        <v>451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497</v>
      </c>
      <c r="C910" t="s">
        <v>62</v>
      </c>
      <c r="D910" t="s">
        <v>452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497</v>
      </c>
      <c r="C911" t="s">
        <v>62</v>
      </c>
      <c r="D911" t="s">
        <v>452</v>
      </c>
      <c r="E911" t="s">
        <v>452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497</v>
      </c>
      <c r="C912" t="s">
        <v>62</v>
      </c>
      <c r="D912" t="s">
        <v>604</v>
      </c>
      <c r="E912" t="s">
        <v>604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497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497</v>
      </c>
      <c r="C914" t="s">
        <v>64</v>
      </c>
      <c r="D914" t="s">
        <v>141</v>
      </c>
      <c r="E914" t="s">
        <v>473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497</v>
      </c>
      <c r="C915" t="s">
        <v>64</v>
      </c>
      <c r="D915" t="s">
        <v>451</v>
      </c>
      <c r="E915" t="s">
        <v>451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497</v>
      </c>
      <c r="C916" t="s">
        <v>64</v>
      </c>
      <c r="D916" t="s">
        <v>452</v>
      </c>
      <c r="E916" t="s">
        <v>452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497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497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497</v>
      </c>
      <c r="C919" t="s">
        <v>66</v>
      </c>
      <c r="D919" t="s">
        <v>452</v>
      </c>
      <c r="E919" t="s">
        <v>452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497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497</v>
      </c>
      <c r="C921" t="s">
        <v>68</v>
      </c>
      <c r="D921" t="s">
        <v>452</v>
      </c>
      <c r="E921" t="s">
        <v>452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497</v>
      </c>
      <c r="C922" t="s">
        <v>68</v>
      </c>
      <c r="D922" t="s">
        <v>604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497</v>
      </c>
      <c r="C923" t="s">
        <v>68</v>
      </c>
      <c r="D923" t="s">
        <v>604</v>
      </c>
      <c r="E923" t="s">
        <v>604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498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498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498</v>
      </c>
      <c r="C926" t="s">
        <v>52</v>
      </c>
      <c r="D926" t="s">
        <v>452</v>
      </c>
      <c r="E926" t="s">
        <v>452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498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498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498</v>
      </c>
      <c r="C929" t="s">
        <v>54</v>
      </c>
      <c r="D929" t="s">
        <v>452</v>
      </c>
      <c r="E929" t="s">
        <v>452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498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498</v>
      </c>
      <c r="C931" t="s">
        <v>56</v>
      </c>
      <c r="D931" t="s">
        <v>450</v>
      </c>
      <c r="E931" t="s">
        <v>452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498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498</v>
      </c>
      <c r="C933" t="s">
        <v>56</v>
      </c>
      <c r="D933" t="s">
        <v>452</v>
      </c>
      <c r="E933" t="s">
        <v>452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498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498</v>
      </c>
      <c r="C935" t="s">
        <v>58</v>
      </c>
      <c r="D935" t="s">
        <v>452</v>
      </c>
      <c r="E935" t="s">
        <v>452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498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498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498</v>
      </c>
      <c r="C938" t="s">
        <v>60</v>
      </c>
      <c r="D938" t="s">
        <v>141</v>
      </c>
      <c r="E938" t="s">
        <v>452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498</v>
      </c>
      <c r="C939" t="s">
        <v>60</v>
      </c>
      <c r="D939" t="s">
        <v>452</v>
      </c>
      <c r="E939" t="s">
        <v>450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498</v>
      </c>
      <c r="C940" t="s">
        <v>60</v>
      </c>
      <c r="D940" t="s">
        <v>452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498</v>
      </c>
      <c r="C941" t="s">
        <v>60</v>
      </c>
      <c r="D941" t="s">
        <v>452</v>
      </c>
      <c r="E941" t="s">
        <v>452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498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498</v>
      </c>
      <c r="C943" t="s">
        <v>62</v>
      </c>
      <c r="D943" t="s">
        <v>141</v>
      </c>
      <c r="E943" t="s">
        <v>452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498</v>
      </c>
      <c r="C944" t="s">
        <v>62</v>
      </c>
      <c r="D944" t="s">
        <v>451</v>
      </c>
      <c r="E944" t="s">
        <v>451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498</v>
      </c>
      <c r="C945" t="s">
        <v>62</v>
      </c>
      <c r="D945" t="s">
        <v>452</v>
      </c>
      <c r="E945" t="s">
        <v>452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498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498</v>
      </c>
      <c r="C947" t="s">
        <v>64</v>
      </c>
      <c r="D947" t="s">
        <v>451</v>
      </c>
      <c r="E947" t="s">
        <v>451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498</v>
      </c>
      <c r="C948" t="s">
        <v>64</v>
      </c>
      <c r="D948" t="s">
        <v>452</v>
      </c>
      <c r="E948" t="s">
        <v>452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498</v>
      </c>
      <c r="C949" t="s">
        <v>64</v>
      </c>
      <c r="D949" t="s">
        <v>604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498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498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498</v>
      </c>
      <c r="C952" t="s">
        <v>68</v>
      </c>
      <c r="D952" t="s">
        <v>451</v>
      </c>
      <c r="E952" t="s">
        <v>451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499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499</v>
      </c>
      <c r="C954" t="s">
        <v>52</v>
      </c>
      <c r="D954" t="s">
        <v>452</v>
      </c>
      <c r="E954" t="s">
        <v>452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499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499</v>
      </c>
      <c r="C956" t="s">
        <v>54</v>
      </c>
      <c r="D956" t="s">
        <v>452</v>
      </c>
      <c r="E956" t="s">
        <v>452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499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499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499</v>
      </c>
      <c r="C959" t="s">
        <v>56</v>
      </c>
      <c r="D959" t="s">
        <v>452</v>
      </c>
      <c r="E959" t="s">
        <v>452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499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499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499</v>
      </c>
      <c r="C962" t="s">
        <v>58</v>
      </c>
      <c r="D962" t="s">
        <v>452</v>
      </c>
      <c r="E962" t="s">
        <v>452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499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499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499</v>
      </c>
      <c r="C965" t="s">
        <v>60</v>
      </c>
      <c r="D965" t="s">
        <v>451</v>
      </c>
      <c r="E965" t="s">
        <v>451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499</v>
      </c>
      <c r="C966" t="s">
        <v>60</v>
      </c>
      <c r="D966" t="s">
        <v>452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499</v>
      </c>
      <c r="C967" t="s">
        <v>60</v>
      </c>
      <c r="D967" t="s">
        <v>452</v>
      </c>
      <c r="E967" t="s">
        <v>452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499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499</v>
      </c>
      <c r="C969" t="s">
        <v>62</v>
      </c>
      <c r="D969" t="s">
        <v>451</v>
      </c>
      <c r="E969" t="s">
        <v>451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499</v>
      </c>
      <c r="C970" t="s">
        <v>62</v>
      </c>
      <c r="D970" t="s">
        <v>452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499</v>
      </c>
      <c r="C971" t="s">
        <v>62</v>
      </c>
      <c r="D971" t="s">
        <v>452</v>
      </c>
      <c r="E971" t="s">
        <v>452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499</v>
      </c>
      <c r="C972" t="s">
        <v>62</v>
      </c>
      <c r="D972" t="s">
        <v>604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499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499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499</v>
      </c>
      <c r="C975" t="s">
        <v>64</v>
      </c>
      <c r="D975" t="s">
        <v>451</v>
      </c>
      <c r="E975" t="s">
        <v>451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499</v>
      </c>
      <c r="C976" t="s">
        <v>64</v>
      </c>
      <c r="D976" t="s">
        <v>452</v>
      </c>
      <c r="E976" t="s">
        <v>452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499</v>
      </c>
      <c r="C977" t="s">
        <v>64</v>
      </c>
      <c r="D977" t="s">
        <v>604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499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499</v>
      </c>
      <c r="C979" t="s">
        <v>66</v>
      </c>
      <c r="D979" t="s">
        <v>451</v>
      </c>
      <c r="E979" t="s">
        <v>451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499</v>
      </c>
      <c r="C980" t="s">
        <v>66</v>
      </c>
      <c r="D980" t="s">
        <v>452</v>
      </c>
      <c r="E980" t="s">
        <v>452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499</v>
      </c>
      <c r="C981" t="s">
        <v>66</v>
      </c>
      <c r="D981" t="s">
        <v>472</v>
      </c>
      <c r="E981" t="s">
        <v>472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499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499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499</v>
      </c>
      <c r="C984" t="s">
        <v>68</v>
      </c>
      <c r="D984" t="s">
        <v>451</v>
      </c>
      <c r="E984" t="s">
        <v>451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499</v>
      </c>
      <c r="C985" t="s">
        <v>68</v>
      </c>
      <c r="D985" t="s">
        <v>452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499</v>
      </c>
      <c r="C986" t="s">
        <v>68</v>
      </c>
      <c r="D986" t="s">
        <v>452</v>
      </c>
      <c r="E986" t="s">
        <v>452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500</v>
      </c>
      <c r="C987" t="s">
        <v>54</v>
      </c>
      <c r="D987" t="s">
        <v>452</v>
      </c>
      <c r="E987" t="s">
        <v>452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500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500</v>
      </c>
      <c r="C989" t="s">
        <v>56</v>
      </c>
      <c r="D989" t="s">
        <v>452</v>
      </c>
      <c r="E989" t="s">
        <v>452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500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500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500</v>
      </c>
      <c r="C992" t="s">
        <v>58</v>
      </c>
      <c r="D992" t="s">
        <v>452</v>
      </c>
      <c r="E992" t="s">
        <v>452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500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500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500</v>
      </c>
      <c r="C995" t="s">
        <v>60</v>
      </c>
      <c r="D995" t="s">
        <v>451</v>
      </c>
      <c r="E995" t="s">
        <v>451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500</v>
      </c>
      <c r="C996" t="s">
        <v>60</v>
      </c>
      <c r="D996" t="s">
        <v>452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500</v>
      </c>
      <c r="C997" t="s">
        <v>60</v>
      </c>
      <c r="D997" t="s">
        <v>452</v>
      </c>
      <c r="E997" t="s">
        <v>452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500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500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500</v>
      </c>
      <c r="C1000" t="s">
        <v>62</v>
      </c>
      <c r="D1000" t="s">
        <v>452</v>
      </c>
      <c r="E1000" t="s">
        <v>452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500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500</v>
      </c>
      <c r="C1002" t="s">
        <v>64</v>
      </c>
      <c r="D1002" t="s">
        <v>451</v>
      </c>
      <c r="E1002" t="s">
        <v>451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500</v>
      </c>
      <c r="C1003" t="s">
        <v>64</v>
      </c>
      <c r="D1003" t="s">
        <v>452</v>
      </c>
      <c r="E1003" t="s">
        <v>452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500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501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501</v>
      </c>
      <c r="C1006" t="s">
        <v>52</v>
      </c>
      <c r="D1006" t="s">
        <v>452</v>
      </c>
      <c r="E1006" t="s">
        <v>452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501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501</v>
      </c>
      <c r="C1008" t="s">
        <v>54</v>
      </c>
      <c r="D1008" t="s">
        <v>452</v>
      </c>
      <c r="E1008" t="s">
        <v>452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501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501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501</v>
      </c>
      <c r="C1011" t="s">
        <v>56</v>
      </c>
      <c r="D1011" t="s">
        <v>452</v>
      </c>
      <c r="E1011" t="s">
        <v>452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501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501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501</v>
      </c>
      <c r="C1014" t="s">
        <v>58</v>
      </c>
      <c r="D1014" t="s">
        <v>452</v>
      </c>
      <c r="E1014" t="s">
        <v>452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501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501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501</v>
      </c>
      <c r="C1017" t="s">
        <v>60</v>
      </c>
      <c r="D1017" t="s">
        <v>451</v>
      </c>
      <c r="E1017" t="s">
        <v>451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501</v>
      </c>
      <c r="C1018" t="s">
        <v>60</v>
      </c>
      <c r="D1018" t="s">
        <v>451</v>
      </c>
      <c r="E1018" t="s">
        <v>472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501</v>
      </c>
      <c r="C1019" t="s">
        <v>60</v>
      </c>
      <c r="D1019" t="s">
        <v>452</v>
      </c>
      <c r="E1019" t="s">
        <v>450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501</v>
      </c>
      <c r="C1020" t="s">
        <v>60</v>
      </c>
      <c r="D1020" t="s">
        <v>452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501</v>
      </c>
      <c r="C1021" t="s">
        <v>60</v>
      </c>
      <c r="D1021" t="s">
        <v>452</v>
      </c>
      <c r="E1021" t="s">
        <v>452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501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501</v>
      </c>
      <c r="C1023" t="s">
        <v>62</v>
      </c>
      <c r="D1023" t="s">
        <v>451</v>
      </c>
      <c r="E1023" t="s">
        <v>451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501</v>
      </c>
      <c r="C1024" t="s">
        <v>62</v>
      </c>
      <c r="D1024" t="s">
        <v>452</v>
      </c>
      <c r="E1024" t="s">
        <v>452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501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501</v>
      </c>
      <c r="C1026" t="s">
        <v>64</v>
      </c>
      <c r="D1026" t="s">
        <v>451</v>
      </c>
      <c r="E1026" t="s">
        <v>451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501</v>
      </c>
      <c r="C1027" t="s">
        <v>64</v>
      </c>
      <c r="D1027" t="s">
        <v>452</v>
      </c>
      <c r="E1027" t="s">
        <v>452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501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501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501</v>
      </c>
      <c r="C1030" t="s">
        <v>68</v>
      </c>
      <c r="D1030" t="s">
        <v>452</v>
      </c>
      <c r="E1030" t="s">
        <v>452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502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502</v>
      </c>
      <c r="C1032" t="s">
        <v>60</v>
      </c>
      <c r="D1032" t="s">
        <v>452</v>
      </c>
      <c r="E1032" t="s">
        <v>452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503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503</v>
      </c>
      <c r="C1034" t="s">
        <v>52</v>
      </c>
      <c r="D1034" t="s">
        <v>452</v>
      </c>
      <c r="E1034" t="s">
        <v>452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503</v>
      </c>
      <c r="C1035" t="s">
        <v>54</v>
      </c>
      <c r="D1035" t="s">
        <v>452</v>
      </c>
      <c r="E1035" t="s">
        <v>452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503</v>
      </c>
      <c r="C1036" t="s">
        <v>56</v>
      </c>
      <c r="D1036" t="s">
        <v>452</v>
      </c>
      <c r="E1036" t="s">
        <v>452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503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503</v>
      </c>
      <c r="C1038" t="s">
        <v>58</v>
      </c>
      <c r="D1038" t="s">
        <v>452</v>
      </c>
      <c r="E1038" t="s">
        <v>452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503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503</v>
      </c>
      <c r="C1040" t="s">
        <v>60</v>
      </c>
      <c r="D1040" t="s">
        <v>452</v>
      </c>
      <c r="E1040" t="s">
        <v>452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503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503</v>
      </c>
      <c r="C1042" t="s">
        <v>62</v>
      </c>
      <c r="D1042" t="s">
        <v>451</v>
      </c>
      <c r="E1042" t="s">
        <v>451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503</v>
      </c>
      <c r="C1043" t="s">
        <v>62</v>
      </c>
      <c r="D1043" t="s">
        <v>452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503</v>
      </c>
      <c r="C1044" t="s">
        <v>62</v>
      </c>
      <c r="D1044" t="s">
        <v>452</v>
      </c>
      <c r="E1044" t="s">
        <v>452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503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503</v>
      </c>
      <c r="C1046" t="s">
        <v>64</v>
      </c>
      <c r="D1046" t="s">
        <v>452</v>
      </c>
      <c r="E1046" t="s">
        <v>452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503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503</v>
      </c>
      <c r="C1048" t="s">
        <v>66</v>
      </c>
      <c r="D1048" t="s">
        <v>452</v>
      </c>
      <c r="E1048" t="s">
        <v>452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503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503</v>
      </c>
      <c r="C1050" t="s">
        <v>68</v>
      </c>
      <c r="D1050" t="s">
        <v>604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504</v>
      </c>
      <c r="C1051" t="s">
        <v>58</v>
      </c>
      <c r="D1051" t="s">
        <v>452</v>
      </c>
      <c r="E1051" t="s">
        <v>452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504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505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505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505</v>
      </c>
      <c r="C1055" t="s">
        <v>52</v>
      </c>
      <c r="D1055" t="s">
        <v>452</v>
      </c>
      <c r="E1055" t="s">
        <v>452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505</v>
      </c>
      <c r="C1056" t="s">
        <v>56</v>
      </c>
      <c r="D1056" t="s">
        <v>452</v>
      </c>
      <c r="E1056" t="s">
        <v>452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505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505</v>
      </c>
      <c r="C1058" t="s">
        <v>58</v>
      </c>
      <c r="D1058" t="s">
        <v>452</v>
      </c>
      <c r="E1058" t="s">
        <v>452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505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505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505</v>
      </c>
      <c r="C1061" t="s">
        <v>60</v>
      </c>
      <c r="D1061" t="s">
        <v>451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505</v>
      </c>
      <c r="C1062" t="s">
        <v>60</v>
      </c>
      <c r="D1062" t="s">
        <v>452</v>
      </c>
      <c r="E1062" t="s">
        <v>452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505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505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505</v>
      </c>
      <c r="C1065" t="s">
        <v>62</v>
      </c>
      <c r="D1065" t="s">
        <v>451</v>
      </c>
      <c r="E1065" t="s">
        <v>451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505</v>
      </c>
      <c r="C1066" t="s">
        <v>62</v>
      </c>
      <c r="D1066" t="s">
        <v>452</v>
      </c>
      <c r="E1066" t="s">
        <v>452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505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505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505</v>
      </c>
      <c r="C1069" t="s">
        <v>64</v>
      </c>
      <c r="D1069" t="s">
        <v>451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505</v>
      </c>
      <c r="C1070" t="s">
        <v>64</v>
      </c>
      <c r="D1070" t="s">
        <v>452</v>
      </c>
      <c r="E1070" t="s">
        <v>452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505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505</v>
      </c>
      <c r="C1072" t="s">
        <v>66</v>
      </c>
      <c r="D1072" t="s">
        <v>451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505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505</v>
      </c>
      <c r="C1074" t="s">
        <v>68</v>
      </c>
      <c r="D1074" t="s">
        <v>451</v>
      </c>
      <c r="E1074" t="s">
        <v>451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505</v>
      </c>
      <c r="C1075" t="s">
        <v>68</v>
      </c>
      <c r="D1075" t="s">
        <v>452</v>
      </c>
      <c r="E1075" t="s">
        <v>452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506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506</v>
      </c>
      <c r="C1077" t="s">
        <v>52</v>
      </c>
      <c r="D1077" t="s">
        <v>452</v>
      </c>
      <c r="E1077" t="s">
        <v>452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506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506</v>
      </c>
      <c r="C1079" t="s">
        <v>54</v>
      </c>
      <c r="D1079" t="s">
        <v>452</v>
      </c>
      <c r="E1079" t="s">
        <v>452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506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506</v>
      </c>
      <c r="C1081" t="s">
        <v>56</v>
      </c>
      <c r="D1081" t="s">
        <v>452</v>
      </c>
      <c r="E1081" t="s">
        <v>452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506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506</v>
      </c>
      <c r="C1083" t="s">
        <v>58</v>
      </c>
      <c r="D1083" t="s">
        <v>452</v>
      </c>
      <c r="E1083" t="s">
        <v>452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506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506</v>
      </c>
      <c r="C1085" t="s">
        <v>60</v>
      </c>
      <c r="D1085" t="s">
        <v>451</v>
      </c>
      <c r="E1085" t="s">
        <v>451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506</v>
      </c>
      <c r="C1086" t="s">
        <v>60</v>
      </c>
      <c r="D1086" t="s">
        <v>452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506</v>
      </c>
      <c r="C1087" t="s">
        <v>60</v>
      </c>
      <c r="D1087" t="s">
        <v>452</v>
      </c>
      <c r="E1087" t="s">
        <v>452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506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506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506</v>
      </c>
      <c r="C1090" t="s">
        <v>62</v>
      </c>
      <c r="D1090" t="s">
        <v>451</v>
      </c>
      <c r="E1090" t="s">
        <v>451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506</v>
      </c>
      <c r="C1091" t="s">
        <v>62</v>
      </c>
      <c r="D1091" t="s">
        <v>452</v>
      </c>
      <c r="E1091" t="s">
        <v>452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506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506</v>
      </c>
      <c r="C1093" t="s">
        <v>64</v>
      </c>
      <c r="D1093" t="s">
        <v>451</v>
      </c>
      <c r="E1093" t="s">
        <v>451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506</v>
      </c>
      <c r="C1094" t="s">
        <v>64</v>
      </c>
      <c r="D1094" t="s">
        <v>452</v>
      </c>
      <c r="E1094" t="s">
        <v>452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506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506</v>
      </c>
      <c r="C1096" t="s">
        <v>66</v>
      </c>
      <c r="D1096" t="s">
        <v>451</v>
      </c>
      <c r="E1096" t="s">
        <v>451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506</v>
      </c>
      <c r="C1097" t="s">
        <v>66</v>
      </c>
      <c r="D1097" t="s">
        <v>452</v>
      </c>
      <c r="E1097" t="s">
        <v>452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506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506</v>
      </c>
      <c r="C1099" t="s">
        <v>68</v>
      </c>
      <c r="D1099" t="s">
        <v>451</v>
      </c>
      <c r="E1099" t="s">
        <v>451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507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507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507</v>
      </c>
      <c r="C1102" t="s">
        <v>52</v>
      </c>
      <c r="D1102" t="s">
        <v>452</v>
      </c>
      <c r="E1102" t="s">
        <v>452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507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507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507</v>
      </c>
      <c r="C1105" t="s">
        <v>54</v>
      </c>
      <c r="D1105" t="s">
        <v>451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507</v>
      </c>
      <c r="C1106" t="s">
        <v>54</v>
      </c>
      <c r="D1106" t="s">
        <v>452</v>
      </c>
      <c r="E1106" t="s">
        <v>452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507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507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507</v>
      </c>
      <c r="C1109" t="s">
        <v>56</v>
      </c>
      <c r="D1109" t="s">
        <v>451</v>
      </c>
      <c r="E1109" t="s">
        <v>451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507</v>
      </c>
      <c r="C1110" t="s">
        <v>56</v>
      </c>
      <c r="D1110" t="s">
        <v>452</v>
      </c>
      <c r="E1110" t="s">
        <v>452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507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507</v>
      </c>
      <c r="C1112" t="s">
        <v>58</v>
      </c>
      <c r="D1112" t="s">
        <v>450</v>
      </c>
      <c r="E1112" t="s">
        <v>450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507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507</v>
      </c>
      <c r="C1114" t="s">
        <v>58</v>
      </c>
      <c r="D1114" t="s">
        <v>451</v>
      </c>
      <c r="E1114" t="s">
        <v>451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507</v>
      </c>
      <c r="C1115" t="s">
        <v>58</v>
      </c>
      <c r="D1115" t="s">
        <v>452</v>
      </c>
      <c r="E1115" t="s">
        <v>452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507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507</v>
      </c>
      <c r="C1117" t="s">
        <v>60</v>
      </c>
      <c r="D1117" t="s">
        <v>450</v>
      </c>
      <c r="E1117" t="s">
        <v>450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507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507</v>
      </c>
      <c r="C1119" t="s">
        <v>60</v>
      </c>
      <c r="D1119" t="s">
        <v>141</v>
      </c>
      <c r="E1119" t="s">
        <v>452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507</v>
      </c>
      <c r="C1120" t="s">
        <v>60</v>
      </c>
      <c r="D1120" t="s">
        <v>141</v>
      </c>
      <c r="E1120" t="s">
        <v>472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507</v>
      </c>
      <c r="C1121" t="s">
        <v>60</v>
      </c>
      <c r="D1121" t="s">
        <v>451</v>
      </c>
      <c r="E1121" t="s">
        <v>451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507</v>
      </c>
      <c r="C1122" t="s">
        <v>60</v>
      </c>
      <c r="D1122" t="s">
        <v>452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507</v>
      </c>
      <c r="C1123" t="s">
        <v>60</v>
      </c>
      <c r="D1123" t="s">
        <v>452</v>
      </c>
      <c r="E1123" t="s">
        <v>452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507</v>
      </c>
      <c r="C1124" t="s">
        <v>60</v>
      </c>
      <c r="D1124" t="s">
        <v>472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507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507</v>
      </c>
      <c r="C1126" t="s">
        <v>62</v>
      </c>
      <c r="D1126" t="s">
        <v>141</v>
      </c>
      <c r="E1126" t="s">
        <v>449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507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507</v>
      </c>
      <c r="C1128" t="s">
        <v>62</v>
      </c>
      <c r="D1128" t="s">
        <v>141</v>
      </c>
      <c r="E1128" t="s">
        <v>472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507</v>
      </c>
      <c r="C1129" t="s">
        <v>62</v>
      </c>
      <c r="D1129" t="s">
        <v>451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507</v>
      </c>
      <c r="C1130" t="s">
        <v>62</v>
      </c>
      <c r="D1130" t="s">
        <v>451</v>
      </c>
      <c r="E1130" t="s">
        <v>451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507</v>
      </c>
      <c r="C1131" t="s">
        <v>62</v>
      </c>
      <c r="D1131" t="s">
        <v>452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507</v>
      </c>
      <c r="C1132" t="s">
        <v>62</v>
      </c>
      <c r="D1132" t="s">
        <v>452</v>
      </c>
      <c r="E1132" t="s">
        <v>452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507</v>
      </c>
      <c r="C1133" t="s">
        <v>62</v>
      </c>
      <c r="D1133" t="s">
        <v>452</v>
      </c>
      <c r="E1133" t="s">
        <v>604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507</v>
      </c>
      <c r="C1134" t="s">
        <v>62</v>
      </c>
      <c r="D1134" t="s">
        <v>453</v>
      </c>
      <c r="E1134" t="s">
        <v>453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507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507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507</v>
      </c>
      <c r="C1137" t="s">
        <v>64</v>
      </c>
      <c r="D1137" t="s">
        <v>451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507</v>
      </c>
      <c r="C1138" t="s">
        <v>64</v>
      </c>
      <c r="D1138" t="s">
        <v>451</v>
      </c>
      <c r="E1138" t="s">
        <v>451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507</v>
      </c>
      <c r="C1139" t="s">
        <v>64</v>
      </c>
      <c r="D1139" t="s">
        <v>452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507</v>
      </c>
      <c r="C1140" t="s">
        <v>64</v>
      </c>
      <c r="D1140" t="s">
        <v>452</v>
      </c>
      <c r="E1140" t="s">
        <v>452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507</v>
      </c>
      <c r="C1141" t="s">
        <v>64</v>
      </c>
      <c r="D1141" t="s">
        <v>604</v>
      </c>
      <c r="E1141" t="s">
        <v>604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507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507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507</v>
      </c>
      <c r="C1144" t="s">
        <v>66</v>
      </c>
      <c r="D1144" t="s">
        <v>451</v>
      </c>
      <c r="E1144" t="s">
        <v>451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507</v>
      </c>
      <c r="C1145" t="s">
        <v>66</v>
      </c>
      <c r="D1145" t="s">
        <v>452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507</v>
      </c>
      <c r="C1146" t="s">
        <v>66</v>
      </c>
      <c r="D1146" t="s">
        <v>452</v>
      </c>
      <c r="E1146" t="s">
        <v>452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507</v>
      </c>
      <c r="C1147" t="s">
        <v>66</v>
      </c>
      <c r="D1147" t="s">
        <v>472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507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507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507</v>
      </c>
      <c r="C1150" t="s">
        <v>68</v>
      </c>
      <c r="D1150" t="s">
        <v>141</v>
      </c>
      <c r="E1150" t="s">
        <v>452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507</v>
      </c>
      <c r="C1151" t="s">
        <v>68</v>
      </c>
      <c r="D1151" t="s">
        <v>451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507</v>
      </c>
      <c r="C1152" t="s">
        <v>68</v>
      </c>
      <c r="D1152" t="s">
        <v>451</v>
      </c>
      <c r="E1152" t="s">
        <v>451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507</v>
      </c>
      <c r="C1153" t="s">
        <v>68</v>
      </c>
      <c r="D1153" t="s">
        <v>473</v>
      </c>
      <c r="E1153" t="s">
        <v>473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507</v>
      </c>
      <c r="C1154" t="s">
        <v>68</v>
      </c>
      <c r="D1154" t="s">
        <v>452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507</v>
      </c>
      <c r="C1155" t="s">
        <v>68</v>
      </c>
      <c r="D1155" t="s">
        <v>452</v>
      </c>
      <c r="E1155" t="s">
        <v>452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507</v>
      </c>
      <c r="C1156" t="s">
        <v>68</v>
      </c>
      <c r="D1156" t="s">
        <v>604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507</v>
      </c>
      <c r="C1157" t="s">
        <v>68</v>
      </c>
      <c r="D1157" t="s">
        <v>604</v>
      </c>
      <c r="E1157" t="s">
        <v>604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507</v>
      </c>
      <c r="C1158" t="s">
        <v>68</v>
      </c>
      <c r="D1158" t="s">
        <v>472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508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508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508</v>
      </c>
      <c r="C1161" t="s">
        <v>52</v>
      </c>
      <c r="D1161" t="s">
        <v>452</v>
      </c>
      <c r="E1161" t="s">
        <v>452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508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508</v>
      </c>
      <c r="C1163" t="s">
        <v>54</v>
      </c>
      <c r="D1163" t="s">
        <v>450</v>
      </c>
      <c r="E1163" t="s">
        <v>450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508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508</v>
      </c>
      <c r="C1165" t="s">
        <v>54</v>
      </c>
      <c r="D1165" t="s">
        <v>451</v>
      </c>
      <c r="E1165" t="s">
        <v>451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508</v>
      </c>
      <c r="C1166" t="s">
        <v>54</v>
      </c>
      <c r="D1166" t="s">
        <v>452</v>
      </c>
      <c r="E1166" t="s">
        <v>452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508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508</v>
      </c>
      <c r="C1168" t="s">
        <v>56</v>
      </c>
      <c r="D1168" t="s">
        <v>450</v>
      </c>
      <c r="E1168" t="s">
        <v>450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508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508</v>
      </c>
      <c r="C1170" t="s">
        <v>56</v>
      </c>
      <c r="D1170" t="s">
        <v>452</v>
      </c>
      <c r="E1170" t="s">
        <v>452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508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508</v>
      </c>
      <c r="C1172" t="s">
        <v>58</v>
      </c>
      <c r="D1172" t="s">
        <v>450</v>
      </c>
      <c r="E1172" t="s">
        <v>450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508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508</v>
      </c>
      <c r="C1174" t="s">
        <v>58</v>
      </c>
      <c r="D1174" t="s">
        <v>451</v>
      </c>
      <c r="E1174" t="s">
        <v>451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508</v>
      </c>
      <c r="C1175" t="s">
        <v>58</v>
      </c>
      <c r="D1175" t="s">
        <v>452</v>
      </c>
      <c r="E1175" t="s">
        <v>452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508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508</v>
      </c>
      <c r="C1177" t="s">
        <v>60</v>
      </c>
      <c r="D1177" t="s">
        <v>450</v>
      </c>
      <c r="E1177" t="s">
        <v>450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508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508</v>
      </c>
      <c r="C1179" t="s">
        <v>60</v>
      </c>
      <c r="D1179" t="s">
        <v>141</v>
      </c>
      <c r="E1179" t="s">
        <v>452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508</v>
      </c>
      <c r="C1180" t="s">
        <v>60</v>
      </c>
      <c r="D1180" t="s">
        <v>451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508</v>
      </c>
      <c r="C1181" t="s">
        <v>60</v>
      </c>
      <c r="D1181" t="s">
        <v>451</v>
      </c>
      <c r="E1181" t="s">
        <v>451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508</v>
      </c>
      <c r="C1182" t="s">
        <v>60</v>
      </c>
      <c r="D1182" t="s">
        <v>452</v>
      </c>
      <c r="E1182" t="s">
        <v>452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508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508</v>
      </c>
      <c r="C1184" t="s">
        <v>62</v>
      </c>
      <c r="D1184" t="s">
        <v>450</v>
      </c>
      <c r="E1184" t="s">
        <v>450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508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508</v>
      </c>
      <c r="C1186" t="s">
        <v>62</v>
      </c>
      <c r="D1186" t="s">
        <v>451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508</v>
      </c>
      <c r="C1187" t="s">
        <v>62</v>
      </c>
      <c r="D1187" t="s">
        <v>451</v>
      </c>
      <c r="E1187" t="s">
        <v>451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508</v>
      </c>
      <c r="C1188" t="s">
        <v>62</v>
      </c>
      <c r="D1188" t="s">
        <v>452</v>
      </c>
      <c r="E1188" t="s">
        <v>452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508</v>
      </c>
      <c r="C1189" t="s">
        <v>62</v>
      </c>
      <c r="D1189" t="s">
        <v>604</v>
      </c>
      <c r="E1189" t="s">
        <v>604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508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508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508</v>
      </c>
      <c r="C1192" t="s">
        <v>64</v>
      </c>
      <c r="D1192" t="s">
        <v>451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508</v>
      </c>
      <c r="C1193" t="s">
        <v>64</v>
      </c>
      <c r="D1193" t="s">
        <v>451</v>
      </c>
      <c r="E1193" t="s">
        <v>451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508</v>
      </c>
      <c r="C1194" t="s">
        <v>64</v>
      </c>
      <c r="D1194" t="s">
        <v>452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508</v>
      </c>
      <c r="C1195" t="s">
        <v>64</v>
      </c>
      <c r="D1195" t="s">
        <v>452</v>
      </c>
      <c r="E1195" t="s">
        <v>452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508</v>
      </c>
      <c r="C1196" t="s">
        <v>64</v>
      </c>
      <c r="D1196" t="s">
        <v>604</v>
      </c>
      <c r="E1196" t="s">
        <v>604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508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508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508</v>
      </c>
      <c r="C1199" t="s">
        <v>66</v>
      </c>
      <c r="D1199" t="s">
        <v>451</v>
      </c>
      <c r="E1199" t="s">
        <v>451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508</v>
      </c>
      <c r="C1200" t="s">
        <v>66</v>
      </c>
      <c r="D1200" t="s">
        <v>604</v>
      </c>
      <c r="E1200" t="s">
        <v>604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508</v>
      </c>
      <c r="C1201" t="s">
        <v>66</v>
      </c>
      <c r="D1201" t="s">
        <v>472</v>
      </c>
      <c r="E1201" t="s">
        <v>472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508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508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508</v>
      </c>
      <c r="C1204" t="s">
        <v>68</v>
      </c>
      <c r="D1204" t="s">
        <v>451</v>
      </c>
      <c r="E1204" t="s">
        <v>451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508</v>
      </c>
      <c r="C1205" t="s">
        <v>68</v>
      </c>
      <c r="D1205" t="s">
        <v>604</v>
      </c>
      <c r="E1205" t="s">
        <v>604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509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509</v>
      </c>
      <c r="C1207" t="s">
        <v>52</v>
      </c>
      <c r="D1207" t="s">
        <v>451</v>
      </c>
      <c r="E1207" t="s">
        <v>451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509</v>
      </c>
      <c r="C1208" t="s">
        <v>52</v>
      </c>
      <c r="D1208" t="s">
        <v>452</v>
      </c>
      <c r="E1208" t="s">
        <v>452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509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509</v>
      </c>
      <c r="C1210" t="s">
        <v>54</v>
      </c>
      <c r="D1210" t="s">
        <v>450</v>
      </c>
      <c r="E1210" t="s">
        <v>450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509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509</v>
      </c>
      <c r="C1212" t="s">
        <v>54</v>
      </c>
      <c r="D1212" t="s">
        <v>451</v>
      </c>
      <c r="E1212" t="s">
        <v>451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509</v>
      </c>
      <c r="C1213" t="s">
        <v>54</v>
      </c>
      <c r="D1213" t="s">
        <v>452</v>
      </c>
      <c r="E1213" t="s">
        <v>452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509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509</v>
      </c>
      <c r="C1215" t="s">
        <v>56</v>
      </c>
      <c r="D1215" t="s">
        <v>450</v>
      </c>
      <c r="E1215" t="s">
        <v>450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509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509</v>
      </c>
      <c r="C1217" t="s">
        <v>56</v>
      </c>
      <c r="D1217" t="s">
        <v>451</v>
      </c>
      <c r="E1217" t="s">
        <v>451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509</v>
      </c>
      <c r="C1218" t="s">
        <v>56</v>
      </c>
      <c r="D1218" t="s">
        <v>452</v>
      </c>
      <c r="E1218" t="s">
        <v>452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509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509</v>
      </c>
      <c r="C1220" t="s">
        <v>58</v>
      </c>
      <c r="D1220" t="s">
        <v>450</v>
      </c>
      <c r="E1220" t="s">
        <v>450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509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509</v>
      </c>
      <c r="C1222" t="s">
        <v>58</v>
      </c>
      <c r="D1222" t="s">
        <v>451</v>
      </c>
      <c r="E1222" t="s">
        <v>451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509</v>
      </c>
      <c r="C1223" t="s">
        <v>58</v>
      </c>
      <c r="D1223" t="s">
        <v>452</v>
      </c>
      <c r="E1223" t="s">
        <v>452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509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509</v>
      </c>
      <c r="C1225" t="s">
        <v>60</v>
      </c>
      <c r="D1225" t="s">
        <v>471</v>
      </c>
      <c r="E1225" t="s">
        <v>471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509</v>
      </c>
      <c r="C1226" t="s">
        <v>60</v>
      </c>
      <c r="D1226" t="s">
        <v>450</v>
      </c>
      <c r="E1226" t="s">
        <v>450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509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509</v>
      </c>
      <c r="C1228" t="s">
        <v>60</v>
      </c>
      <c r="D1228" t="s">
        <v>476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509</v>
      </c>
      <c r="C1229" t="s">
        <v>60</v>
      </c>
      <c r="D1229" t="s">
        <v>451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509</v>
      </c>
      <c r="C1230" t="s">
        <v>60</v>
      </c>
      <c r="D1230" t="s">
        <v>451</v>
      </c>
      <c r="E1230" t="s">
        <v>451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509</v>
      </c>
      <c r="C1231" t="s">
        <v>60</v>
      </c>
      <c r="D1231" t="s">
        <v>452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509</v>
      </c>
      <c r="C1232" t="s">
        <v>60</v>
      </c>
      <c r="D1232" t="s">
        <v>452</v>
      </c>
      <c r="E1232" t="s">
        <v>452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509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509</v>
      </c>
      <c r="C1234" t="s">
        <v>62</v>
      </c>
      <c r="D1234" t="s">
        <v>450</v>
      </c>
      <c r="E1234" t="s">
        <v>450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509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509</v>
      </c>
      <c r="C1236" t="s">
        <v>62</v>
      </c>
      <c r="D1236" t="s">
        <v>141</v>
      </c>
      <c r="E1236" t="s">
        <v>451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509</v>
      </c>
      <c r="C1237" t="s">
        <v>62</v>
      </c>
      <c r="D1237" t="s">
        <v>451</v>
      </c>
      <c r="E1237" t="s">
        <v>451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509</v>
      </c>
      <c r="C1238" t="s">
        <v>62</v>
      </c>
      <c r="D1238" t="s">
        <v>473</v>
      </c>
      <c r="E1238" t="s">
        <v>473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509</v>
      </c>
      <c r="C1239" t="s">
        <v>62</v>
      </c>
      <c r="D1239" t="s">
        <v>452</v>
      </c>
      <c r="E1239" t="s">
        <v>452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509</v>
      </c>
      <c r="C1240" t="s">
        <v>62</v>
      </c>
      <c r="D1240" t="s">
        <v>604</v>
      </c>
      <c r="E1240" t="s">
        <v>604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509</v>
      </c>
      <c r="C1241" t="s">
        <v>62</v>
      </c>
      <c r="D1241" t="s">
        <v>474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509</v>
      </c>
      <c r="C1242" t="s">
        <v>62</v>
      </c>
      <c r="D1242" t="s">
        <v>472</v>
      </c>
      <c r="E1242" t="s">
        <v>472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509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509</v>
      </c>
      <c r="C1244" t="s">
        <v>64</v>
      </c>
      <c r="D1244" t="s">
        <v>450</v>
      </c>
      <c r="E1244" t="s">
        <v>450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509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509</v>
      </c>
      <c r="C1246" t="s">
        <v>64</v>
      </c>
      <c r="D1246" t="s">
        <v>141</v>
      </c>
      <c r="E1246" t="s">
        <v>451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509</v>
      </c>
      <c r="C1247" t="s">
        <v>64</v>
      </c>
      <c r="D1247" t="s">
        <v>451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509</v>
      </c>
      <c r="C1248" t="s">
        <v>64</v>
      </c>
      <c r="D1248" t="s">
        <v>451</v>
      </c>
      <c r="E1248" t="s">
        <v>451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509</v>
      </c>
      <c r="C1249" t="s">
        <v>64</v>
      </c>
      <c r="D1249" t="s">
        <v>452</v>
      </c>
      <c r="E1249" t="s">
        <v>452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509</v>
      </c>
      <c r="C1250" t="s">
        <v>64</v>
      </c>
      <c r="D1250" t="s">
        <v>604</v>
      </c>
      <c r="E1250" t="s">
        <v>604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509</v>
      </c>
      <c r="C1251" t="s">
        <v>64</v>
      </c>
      <c r="D1251" t="s">
        <v>472</v>
      </c>
      <c r="E1251" t="s">
        <v>472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509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509</v>
      </c>
      <c r="C1253" t="s">
        <v>66</v>
      </c>
      <c r="D1253" t="s">
        <v>450</v>
      </c>
      <c r="E1253" t="s">
        <v>450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509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509</v>
      </c>
      <c r="C1255" t="s">
        <v>66</v>
      </c>
      <c r="D1255" t="s">
        <v>141</v>
      </c>
      <c r="E1255" t="s">
        <v>451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509</v>
      </c>
      <c r="C1256" t="s">
        <v>66</v>
      </c>
      <c r="D1256" t="s">
        <v>451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509</v>
      </c>
      <c r="C1257" t="s">
        <v>66</v>
      </c>
      <c r="D1257" t="s">
        <v>451</v>
      </c>
      <c r="E1257" t="s">
        <v>451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509</v>
      </c>
      <c r="C1258" t="s">
        <v>66</v>
      </c>
      <c r="D1258" t="s">
        <v>473</v>
      </c>
      <c r="E1258" t="s">
        <v>473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509</v>
      </c>
      <c r="C1259" t="s">
        <v>66</v>
      </c>
      <c r="D1259" t="s">
        <v>472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509</v>
      </c>
      <c r="C1260" t="s">
        <v>66</v>
      </c>
      <c r="D1260" t="s">
        <v>472</v>
      </c>
      <c r="E1260" t="s">
        <v>472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509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509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509</v>
      </c>
      <c r="C1263" t="s">
        <v>68</v>
      </c>
      <c r="D1263" t="s">
        <v>141</v>
      </c>
      <c r="E1263" t="s">
        <v>472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509</v>
      </c>
      <c r="C1264" t="s">
        <v>68</v>
      </c>
      <c r="D1264" t="s">
        <v>451</v>
      </c>
      <c r="E1264" t="s">
        <v>451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509</v>
      </c>
      <c r="C1265" t="s">
        <v>68</v>
      </c>
      <c r="D1265" t="s">
        <v>452</v>
      </c>
      <c r="E1265" t="s">
        <v>452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509</v>
      </c>
      <c r="C1266" t="s">
        <v>68</v>
      </c>
      <c r="D1266" t="s">
        <v>474</v>
      </c>
      <c r="E1266" t="s">
        <v>474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509</v>
      </c>
      <c r="C1267" t="s">
        <v>68</v>
      </c>
      <c r="D1267" t="s">
        <v>477</v>
      </c>
      <c r="E1267" t="s">
        <v>477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509</v>
      </c>
      <c r="C1268" t="s">
        <v>68</v>
      </c>
      <c r="D1268" t="s">
        <v>472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509</v>
      </c>
      <c r="C1269" t="s">
        <v>68</v>
      </c>
      <c r="D1269" t="s">
        <v>472</v>
      </c>
      <c r="E1269" t="s">
        <v>472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510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510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510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510</v>
      </c>
      <c r="C1273" t="s">
        <v>54</v>
      </c>
      <c r="D1273" t="s">
        <v>450</v>
      </c>
      <c r="E1273" t="s">
        <v>450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510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510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510</v>
      </c>
      <c r="C1276" t="s">
        <v>56</v>
      </c>
      <c r="D1276" t="s">
        <v>471</v>
      </c>
      <c r="E1276" t="s">
        <v>471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510</v>
      </c>
      <c r="C1277" t="s">
        <v>56</v>
      </c>
      <c r="D1277" t="s">
        <v>450</v>
      </c>
      <c r="E1277" t="s">
        <v>450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510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510</v>
      </c>
      <c r="C1279" t="s">
        <v>56</v>
      </c>
      <c r="D1279" t="s">
        <v>451</v>
      </c>
      <c r="E1279" t="s">
        <v>451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510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510</v>
      </c>
      <c r="C1281" t="s">
        <v>58</v>
      </c>
      <c r="D1281" t="s">
        <v>471</v>
      </c>
      <c r="E1281" t="s">
        <v>471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510</v>
      </c>
      <c r="C1282" t="s">
        <v>58</v>
      </c>
      <c r="D1282" t="s">
        <v>450</v>
      </c>
      <c r="E1282" t="s">
        <v>450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510</v>
      </c>
      <c r="C1283" t="s">
        <v>58</v>
      </c>
      <c r="D1283" t="s">
        <v>141</v>
      </c>
      <c r="E1283" t="s">
        <v>471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510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510</v>
      </c>
      <c r="C1285" t="s">
        <v>58</v>
      </c>
      <c r="D1285" t="s">
        <v>451</v>
      </c>
      <c r="E1285" t="s">
        <v>451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510</v>
      </c>
      <c r="C1286" t="s">
        <v>58</v>
      </c>
      <c r="D1286" t="s">
        <v>452</v>
      </c>
      <c r="E1286" t="s">
        <v>452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510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510</v>
      </c>
      <c r="C1288" t="s">
        <v>60</v>
      </c>
      <c r="D1288" t="s">
        <v>471</v>
      </c>
      <c r="E1288" t="s">
        <v>471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510</v>
      </c>
      <c r="C1289" t="s">
        <v>60</v>
      </c>
      <c r="D1289" t="s">
        <v>450</v>
      </c>
      <c r="E1289" t="s">
        <v>450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510</v>
      </c>
      <c r="C1290" t="s">
        <v>60</v>
      </c>
      <c r="D1290" t="s">
        <v>141</v>
      </c>
      <c r="E1290" t="s">
        <v>471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510</v>
      </c>
      <c r="C1291" t="s">
        <v>60</v>
      </c>
      <c r="D1291" t="s">
        <v>141</v>
      </c>
      <c r="E1291" t="s">
        <v>450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510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510</v>
      </c>
      <c r="C1293" t="s">
        <v>60</v>
      </c>
      <c r="D1293" t="s">
        <v>141</v>
      </c>
      <c r="E1293" t="s">
        <v>452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510</v>
      </c>
      <c r="C1294" t="s">
        <v>60</v>
      </c>
      <c r="D1294" t="s">
        <v>141</v>
      </c>
      <c r="E1294" t="s">
        <v>604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510</v>
      </c>
      <c r="C1295" t="s">
        <v>60</v>
      </c>
      <c r="D1295" t="s">
        <v>451</v>
      </c>
      <c r="E1295" t="s">
        <v>451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510</v>
      </c>
      <c r="C1296" t="s">
        <v>60</v>
      </c>
      <c r="D1296" t="s">
        <v>452</v>
      </c>
      <c r="E1296" t="s">
        <v>452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510</v>
      </c>
      <c r="C1297" t="s">
        <v>60</v>
      </c>
      <c r="D1297" t="s">
        <v>472</v>
      </c>
      <c r="E1297" t="s">
        <v>472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510</v>
      </c>
      <c r="C1298" t="s">
        <v>60</v>
      </c>
      <c r="D1298" t="s">
        <v>453</v>
      </c>
      <c r="E1298" t="s">
        <v>453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510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510</v>
      </c>
      <c r="C1300" t="s">
        <v>62</v>
      </c>
      <c r="D1300" t="s">
        <v>471</v>
      </c>
      <c r="E1300" t="s">
        <v>471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510</v>
      </c>
      <c r="C1301" t="s">
        <v>62</v>
      </c>
      <c r="D1301" t="s">
        <v>450</v>
      </c>
      <c r="E1301" t="s">
        <v>450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510</v>
      </c>
      <c r="C1302" t="s">
        <v>62</v>
      </c>
      <c r="D1302" t="s">
        <v>141</v>
      </c>
      <c r="E1302" t="s">
        <v>450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510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510</v>
      </c>
      <c r="C1304" t="s">
        <v>62</v>
      </c>
      <c r="D1304" t="s">
        <v>141</v>
      </c>
      <c r="E1304" t="s">
        <v>452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510</v>
      </c>
      <c r="C1305" t="s">
        <v>62</v>
      </c>
      <c r="D1305" t="s">
        <v>141</v>
      </c>
      <c r="E1305" t="s">
        <v>604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510</v>
      </c>
      <c r="C1306" t="s">
        <v>62</v>
      </c>
      <c r="D1306" t="s">
        <v>451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510</v>
      </c>
      <c r="C1307" t="s">
        <v>62</v>
      </c>
      <c r="D1307" t="s">
        <v>451</v>
      </c>
      <c r="E1307" t="s">
        <v>451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510</v>
      </c>
      <c r="C1308" t="s">
        <v>62</v>
      </c>
      <c r="D1308" t="s">
        <v>452</v>
      </c>
      <c r="E1308" t="s">
        <v>452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510</v>
      </c>
      <c r="C1309" t="s">
        <v>62</v>
      </c>
      <c r="D1309" t="s">
        <v>604</v>
      </c>
      <c r="E1309" t="s">
        <v>604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510</v>
      </c>
      <c r="C1310" t="s">
        <v>62</v>
      </c>
      <c r="D1310" t="s">
        <v>472</v>
      </c>
      <c r="E1310" t="s">
        <v>472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510</v>
      </c>
      <c r="C1311" t="s">
        <v>62</v>
      </c>
      <c r="D1311" t="s">
        <v>453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510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510</v>
      </c>
      <c r="C1313" t="s">
        <v>64</v>
      </c>
      <c r="D1313" t="s">
        <v>450</v>
      </c>
      <c r="E1313" t="s">
        <v>450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510</v>
      </c>
      <c r="C1314" t="s">
        <v>64</v>
      </c>
      <c r="D1314" t="s">
        <v>141</v>
      </c>
      <c r="E1314" t="s">
        <v>450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510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510</v>
      </c>
      <c r="C1316" t="s">
        <v>64</v>
      </c>
      <c r="D1316" t="s">
        <v>451</v>
      </c>
      <c r="E1316" t="s">
        <v>451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510</v>
      </c>
      <c r="C1317" t="s">
        <v>64</v>
      </c>
      <c r="D1317" t="s">
        <v>472</v>
      </c>
      <c r="E1317" t="s">
        <v>472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510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510</v>
      </c>
      <c r="C1319" t="s">
        <v>66</v>
      </c>
      <c r="D1319" t="s">
        <v>450</v>
      </c>
      <c r="E1319" t="s">
        <v>450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510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510</v>
      </c>
      <c r="C1321" t="s">
        <v>66</v>
      </c>
      <c r="D1321" t="s">
        <v>451</v>
      </c>
      <c r="E1321" t="s">
        <v>451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510</v>
      </c>
      <c r="C1322" t="s">
        <v>66</v>
      </c>
      <c r="D1322" t="s">
        <v>452</v>
      </c>
      <c r="E1322" t="s">
        <v>452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510</v>
      </c>
      <c r="C1323" t="s">
        <v>66</v>
      </c>
      <c r="D1323" t="s">
        <v>604</v>
      </c>
      <c r="E1323" t="s">
        <v>604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510</v>
      </c>
      <c r="C1324" t="s">
        <v>66</v>
      </c>
      <c r="D1324" t="s">
        <v>472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510</v>
      </c>
      <c r="C1325" t="s">
        <v>66</v>
      </c>
      <c r="D1325" t="s">
        <v>472</v>
      </c>
      <c r="E1325" t="s">
        <v>472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510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510</v>
      </c>
      <c r="C1327" t="s">
        <v>68</v>
      </c>
      <c r="D1327" t="s">
        <v>450</v>
      </c>
      <c r="E1327" t="s">
        <v>450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510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510</v>
      </c>
      <c r="C1329" t="s">
        <v>68</v>
      </c>
      <c r="D1329" t="s">
        <v>141</v>
      </c>
      <c r="E1329" t="s">
        <v>604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510</v>
      </c>
      <c r="C1330" t="s">
        <v>68</v>
      </c>
      <c r="D1330" t="s">
        <v>451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510</v>
      </c>
      <c r="C1331" t="s">
        <v>68</v>
      </c>
      <c r="D1331" t="s">
        <v>451</v>
      </c>
      <c r="E1331" t="s">
        <v>451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510</v>
      </c>
      <c r="C1332" t="s">
        <v>68</v>
      </c>
      <c r="D1332" t="s">
        <v>472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510</v>
      </c>
      <c r="C1333" t="s">
        <v>68</v>
      </c>
      <c r="D1333" t="s">
        <v>472</v>
      </c>
      <c r="E1333" t="s">
        <v>472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511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511</v>
      </c>
      <c r="C1335" t="s">
        <v>52</v>
      </c>
      <c r="D1335" t="s">
        <v>452</v>
      </c>
      <c r="E1335" t="s">
        <v>452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511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511</v>
      </c>
      <c r="C1337" t="s">
        <v>54</v>
      </c>
      <c r="D1337" t="s">
        <v>452</v>
      </c>
      <c r="E1337" t="s">
        <v>452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511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511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511</v>
      </c>
      <c r="C1340" t="s">
        <v>56</v>
      </c>
      <c r="D1340" t="s">
        <v>451</v>
      </c>
      <c r="E1340" t="s">
        <v>451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511</v>
      </c>
      <c r="C1341" t="s">
        <v>56</v>
      </c>
      <c r="D1341" t="s">
        <v>452</v>
      </c>
      <c r="E1341" t="s">
        <v>452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511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511</v>
      </c>
      <c r="C1343" t="s">
        <v>58</v>
      </c>
      <c r="D1343" t="s">
        <v>450</v>
      </c>
      <c r="E1343" t="s">
        <v>471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511</v>
      </c>
      <c r="C1344" t="s">
        <v>58</v>
      </c>
      <c r="D1344" t="s">
        <v>450</v>
      </c>
      <c r="E1344" t="s">
        <v>450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511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511</v>
      </c>
      <c r="C1346" t="s">
        <v>58</v>
      </c>
      <c r="D1346" t="s">
        <v>451</v>
      </c>
      <c r="E1346" t="s">
        <v>451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511</v>
      </c>
      <c r="C1347" t="s">
        <v>58</v>
      </c>
      <c r="D1347" t="s">
        <v>452</v>
      </c>
      <c r="E1347" t="s">
        <v>452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511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511</v>
      </c>
      <c r="C1349" t="s">
        <v>60</v>
      </c>
      <c r="D1349" t="s">
        <v>450</v>
      </c>
      <c r="E1349" t="s">
        <v>450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511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511</v>
      </c>
      <c r="C1351" t="s">
        <v>60</v>
      </c>
      <c r="D1351" t="s">
        <v>451</v>
      </c>
      <c r="E1351" t="s">
        <v>451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511</v>
      </c>
      <c r="C1352" t="s">
        <v>60</v>
      </c>
      <c r="D1352" t="s">
        <v>452</v>
      </c>
      <c r="E1352" t="s">
        <v>452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511</v>
      </c>
      <c r="C1353" t="s">
        <v>60</v>
      </c>
      <c r="D1353" t="s">
        <v>453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511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511</v>
      </c>
      <c r="C1355" t="s">
        <v>62</v>
      </c>
      <c r="D1355" t="s">
        <v>450</v>
      </c>
      <c r="E1355" t="s">
        <v>450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511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511</v>
      </c>
      <c r="C1357" t="s">
        <v>62</v>
      </c>
      <c r="D1357" t="s">
        <v>451</v>
      </c>
      <c r="E1357" t="s">
        <v>451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511</v>
      </c>
      <c r="C1358" t="s">
        <v>62</v>
      </c>
      <c r="D1358" t="s">
        <v>452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511</v>
      </c>
      <c r="C1359" t="s">
        <v>62</v>
      </c>
      <c r="D1359" t="s">
        <v>452</v>
      </c>
      <c r="E1359" t="s">
        <v>452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511</v>
      </c>
      <c r="C1360" t="s">
        <v>62</v>
      </c>
      <c r="D1360" t="s">
        <v>604</v>
      </c>
      <c r="E1360" t="s">
        <v>604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511</v>
      </c>
      <c r="C1361" t="s">
        <v>62</v>
      </c>
      <c r="D1361" t="s">
        <v>472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511</v>
      </c>
      <c r="C1362" t="s">
        <v>62</v>
      </c>
      <c r="D1362" t="s">
        <v>472</v>
      </c>
      <c r="E1362" t="s">
        <v>472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511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511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511</v>
      </c>
      <c r="C1365" t="s">
        <v>64</v>
      </c>
      <c r="D1365" t="s">
        <v>451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511</v>
      </c>
      <c r="C1366" t="s">
        <v>64</v>
      </c>
      <c r="D1366" t="s">
        <v>451</v>
      </c>
      <c r="E1366" t="s">
        <v>451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511</v>
      </c>
      <c r="C1367" t="s">
        <v>64</v>
      </c>
      <c r="D1367" t="s">
        <v>452</v>
      </c>
      <c r="E1367" t="s">
        <v>451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511</v>
      </c>
      <c r="C1368" t="s">
        <v>64</v>
      </c>
      <c r="D1368" t="s">
        <v>452</v>
      </c>
      <c r="E1368" t="s">
        <v>452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511</v>
      </c>
      <c r="C1369" t="s">
        <v>64</v>
      </c>
      <c r="D1369" t="s">
        <v>472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511</v>
      </c>
      <c r="C1370" t="s">
        <v>64</v>
      </c>
      <c r="D1370" t="s">
        <v>472</v>
      </c>
      <c r="E1370" t="s">
        <v>472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511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511</v>
      </c>
      <c r="C1372" t="s">
        <v>66</v>
      </c>
      <c r="D1372" t="s">
        <v>451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511</v>
      </c>
      <c r="C1373" t="s">
        <v>66</v>
      </c>
      <c r="D1373" t="s">
        <v>451</v>
      </c>
      <c r="E1373" t="s">
        <v>451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511</v>
      </c>
      <c r="C1374" t="s">
        <v>66</v>
      </c>
      <c r="D1374" t="s">
        <v>452</v>
      </c>
      <c r="E1374" t="s">
        <v>452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511</v>
      </c>
      <c r="C1375" t="s">
        <v>66</v>
      </c>
      <c r="D1375" t="s">
        <v>472</v>
      </c>
      <c r="E1375" t="s">
        <v>472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511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511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511</v>
      </c>
      <c r="C1378" t="s">
        <v>68</v>
      </c>
      <c r="D1378" t="s">
        <v>451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511</v>
      </c>
      <c r="C1379" t="s">
        <v>68</v>
      </c>
      <c r="D1379" t="s">
        <v>451</v>
      </c>
      <c r="E1379" t="s">
        <v>451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511</v>
      </c>
      <c r="C1380" t="s">
        <v>68</v>
      </c>
      <c r="D1380" t="s">
        <v>473</v>
      </c>
      <c r="E1380" t="s">
        <v>473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511</v>
      </c>
      <c r="C1381" t="s">
        <v>68</v>
      </c>
      <c r="D1381" t="s">
        <v>452</v>
      </c>
      <c r="E1381" t="s">
        <v>452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511</v>
      </c>
      <c r="C1382" t="s">
        <v>68</v>
      </c>
      <c r="D1382" t="s">
        <v>604</v>
      </c>
      <c r="E1382" t="s">
        <v>604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511</v>
      </c>
      <c r="C1383" t="s">
        <v>68</v>
      </c>
      <c r="D1383" t="s">
        <v>472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512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512</v>
      </c>
      <c r="C1385" t="s">
        <v>52</v>
      </c>
      <c r="D1385" t="s">
        <v>452</v>
      </c>
      <c r="E1385" t="s">
        <v>452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512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512</v>
      </c>
      <c r="C1387" t="s">
        <v>54</v>
      </c>
      <c r="D1387" t="s">
        <v>451</v>
      </c>
      <c r="E1387" t="s">
        <v>451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512</v>
      </c>
      <c r="C1388" t="s">
        <v>54</v>
      </c>
      <c r="D1388" t="s">
        <v>452</v>
      </c>
      <c r="E1388" t="s">
        <v>452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512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512</v>
      </c>
      <c r="C1390" t="s">
        <v>56</v>
      </c>
      <c r="D1390" t="s">
        <v>451</v>
      </c>
      <c r="E1390" t="s">
        <v>451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512</v>
      </c>
      <c r="C1391" t="s">
        <v>56</v>
      </c>
      <c r="D1391" t="s">
        <v>452</v>
      </c>
      <c r="E1391" t="s">
        <v>452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512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512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512</v>
      </c>
      <c r="C1394" t="s">
        <v>58</v>
      </c>
      <c r="D1394" t="s">
        <v>451</v>
      </c>
      <c r="E1394" t="s">
        <v>451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512</v>
      </c>
      <c r="C1395" t="s">
        <v>58</v>
      </c>
      <c r="D1395" t="s">
        <v>452</v>
      </c>
      <c r="E1395" t="s">
        <v>452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512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512</v>
      </c>
      <c r="C1397" t="s">
        <v>60</v>
      </c>
      <c r="D1397" t="s">
        <v>450</v>
      </c>
      <c r="E1397" t="s">
        <v>450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512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512</v>
      </c>
      <c r="C1399" t="s">
        <v>60</v>
      </c>
      <c r="D1399" t="s">
        <v>451</v>
      </c>
      <c r="E1399" t="s">
        <v>451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512</v>
      </c>
      <c r="C1400" t="s">
        <v>60</v>
      </c>
      <c r="D1400" t="s">
        <v>452</v>
      </c>
      <c r="E1400" t="s">
        <v>452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512</v>
      </c>
      <c r="C1401" t="s">
        <v>60</v>
      </c>
      <c r="D1401" t="s">
        <v>472</v>
      </c>
      <c r="E1401" t="s">
        <v>472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512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512</v>
      </c>
      <c r="C1403" t="s">
        <v>62</v>
      </c>
      <c r="D1403" t="s">
        <v>450</v>
      </c>
      <c r="E1403" t="s">
        <v>450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512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512</v>
      </c>
      <c r="C1405" t="s">
        <v>62</v>
      </c>
      <c r="D1405" t="s">
        <v>451</v>
      </c>
      <c r="E1405" t="s">
        <v>451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512</v>
      </c>
      <c r="C1406" t="s">
        <v>62</v>
      </c>
      <c r="D1406" t="s">
        <v>452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512</v>
      </c>
      <c r="C1407" t="s">
        <v>62</v>
      </c>
      <c r="D1407" t="s">
        <v>452</v>
      </c>
      <c r="E1407" t="s">
        <v>452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512</v>
      </c>
      <c r="C1408" t="s">
        <v>62</v>
      </c>
      <c r="D1408" t="s">
        <v>604</v>
      </c>
      <c r="E1408" t="s">
        <v>604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512</v>
      </c>
      <c r="C1409" t="s">
        <v>62</v>
      </c>
      <c r="D1409" t="s">
        <v>472</v>
      </c>
      <c r="E1409" t="s">
        <v>472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512</v>
      </c>
      <c r="C1410" t="s">
        <v>62</v>
      </c>
      <c r="D1410" t="s">
        <v>453</v>
      </c>
      <c r="E1410" t="s">
        <v>453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512</v>
      </c>
      <c r="C1411" t="s">
        <v>64</v>
      </c>
      <c r="D1411" t="s">
        <v>450</v>
      </c>
      <c r="E1411" t="s">
        <v>450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512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512</v>
      </c>
      <c r="C1413" t="s">
        <v>64</v>
      </c>
      <c r="D1413" t="s">
        <v>451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512</v>
      </c>
      <c r="C1414" t="s">
        <v>64</v>
      </c>
      <c r="D1414" t="s">
        <v>451</v>
      </c>
      <c r="E1414" t="s">
        <v>451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512</v>
      </c>
      <c r="C1415" t="s">
        <v>64</v>
      </c>
      <c r="D1415" t="s">
        <v>452</v>
      </c>
      <c r="E1415" t="s">
        <v>452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512</v>
      </c>
      <c r="C1416" t="s">
        <v>64</v>
      </c>
      <c r="D1416" t="s">
        <v>472</v>
      </c>
      <c r="E1416" t="s">
        <v>472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512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512</v>
      </c>
      <c r="C1418" t="s">
        <v>66</v>
      </c>
      <c r="D1418" t="s">
        <v>451</v>
      </c>
      <c r="E1418" t="s">
        <v>451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512</v>
      </c>
      <c r="C1419" t="s">
        <v>66</v>
      </c>
      <c r="D1419" t="s">
        <v>452</v>
      </c>
      <c r="E1419" t="s">
        <v>452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512</v>
      </c>
      <c r="C1420" t="s">
        <v>66</v>
      </c>
      <c r="D1420" t="s">
        <v>472</v>
      </c>
      <c r="E1420" t="s">
        <v>472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512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512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512</v>
      </c>
      <c r="C1423" t="s">
        <v>68</v>
      </c>
      <c r="D1423" t="s">
        <v>451</v>
      </c>
      <c r="E1423" t="s">
        <v>451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512</v>
      </c>
      <c r="C1424" t="s">
        <v>68</v>
      </c>
      <c r="D1424" t="s">
        <v>452</v>
      </c>
      <c r="E1424" t="s">
        <v>452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417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417</v>
      </c>
      <c r="C1426" t="s">
        <v>54</v>
      </c>
      <c r="D1426" t="s">
        <v>452</v>
      </c>
      <c r="E1426" t="s">
        <v>452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417</v>
      </c>
      <c r="C1427" t="s">
        <v>56</v>
      </c>
      <c r="D1427" t="s">
        <v>451</v>
      </c>
      <c r="E1427" t="s">
        <v>451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417</v>
      </c>
      <c r="C1428" t="s">
        <v>56</v>
      </c>
      <c r="D1428" t="s">
        <v>452</v>
      </c>
      <c r="E1428" t="s">
        <v>452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417</v>
      </c>
      <c r="C1429" t="s">
        <v>58</v>
      </c>
      <c r="D1429" t="s">
        <v>450</v>
      </c>
      <c r="E1429" t="s">
        <v>450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417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417</v>
      </c>
      <c r="C1431" t="s">
        <v>58</v>
      </c>
      <c r="D1431" t="s">
        <v>451</v>
      </c>
      <c r="E1431" t="s">
        <v>451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417</v>
      </c>
      <c r="C1432" t="s">
        <v>58</v>
      </c>
      <c r="D1432" t="s">
        <v>452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417</v>
      </c>
      <c r="C1433" t="s">
        <v>58</v>
      </c>
      <c r="D1433" t="s">
        <v>452</v>
      </c>
      <c r="E1433" t="s">
        <v>452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417</v>
      </c>
      <c r="C1434" t="s">
        <v>60</v>
      </c>
      <c r="D1434" t="s">
        <v>450</v>
      </c>
      <c r="E1434" t="s">
        <v>450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417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417</v>
      </c>
      <c r="C1436" t="s">
        <v>60</v>
      </c>
      <c r="D1436" t="s">
        <v>451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417</v>
      </c>
      <c r="C1437" t="s">
        <v>60</v>
      </c>
      <c r="D1437" t="s">
        <v>451</v>
      </c>
      <c r="E1437" t="s">
        <v>451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417</v>
      </c>
      <c r="C1438" t="s">
        <v>60</v>
      </c>
      <c r="D1438" t="s">
        <v>451</v>
      </c>
      <c r="E1438" t="s">
        <v>604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417</v>
      </c>
      <c r="C1439" t="s">
        <v>60</v>
      </c>
      <c r="D1439" t="s">
        <v>452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417</v>
      </c>
      <c r="C1440" t="s">
        <v>60</v>
      </c>
      <c r="D1440" t="s">
        <v>452</v>
      </c>
      <c r="E1440" t="s">
        <v>452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417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417</v>
      </c>
      <c r="C1442" t="s">
        <v>62</v>
      </c>
      <c r="D1442" t="s">
        <v>450</v>
      </c>
      <c r="E1442" t="s">
        <v>450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417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417</v>
      </c>
      <c r="C1444" t="s">
        <v>62</v>
      </c>
      <c r="D1444" t="s">
        <v>451</v>
      </c>
      <c r="E1444" t="s">
        <v>451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417</v>
      </c>
      <c r="C1445" t="s">
        <v>62</v>
      </c>
      <c r="D1445" t="s">
        <v>452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417</v>
      </c>
      <c r="C1446" t="s">
        <v>62</v>
      </c>
      <c r="D1446" t="s">
        <v>452</v>
      </c>
      <c r="E1446" t="s">
        <v>452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417</v>
      </c>
      <c r="C1447" t="s">
        <v>62</v>
      </c>
      <c r="D1447" t="s">
        <v>604</v>
      </c>
      <c r="E1447" t="s">
        <v>604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417</v>
      </c>
      <c r="C1448" t="s">
        <v>62</v>
      </c>
      <c r="D1448" t="s">
        <v>472</v>
      </c>
      <c r="E1448" t="s">
        <v>472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417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417</v>
      </c>
      <c r="C1450" t="s">
        <v>64</v>
      </c>
      <c r="D1450" t="s">
        <v>141</v>
      </c>
      <c r="E1450" t="s">
        <v>472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417</v>
      </c>
      <c r="C1451" t="s">
        <v>64</v>
      </c>
      <c r="D1451" t="s">
        <v>451</v>
      </c>
      <c r="E1451" t="s">
        <v>451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417</v>
      </c>
      <c r="C1452" t="s">
        <v>64</v>
      </c>
      <c r="D1452" t="s">
        <v>452</v>
      </c>
      <c r="E1452" t="s">
        <v>452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417</v>
      </c>
      <c r="C1453" t="s">
        <v>64</v>
      </c>
      <c r="D1453" t="s">
        <v>604</v>
      </c>
      <c r="E1453" t="s">
        <v>604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417</v>
      </c>
      <c r="C1454" t="s">
        <v>64</v>
      </c>
      <c r="D1454" t="s">
        <v>472</v>
      </c>
      <c r="E1454" t="s">
        <v>472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417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417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417</v>
      </c>
      <c r="C1457" t="s">
        <v>66</v>
      </c>
      <c r="D1457" t="s">
        <v>451</v>
      </c>
      <c r="E1457" t="s">
        <v>451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417</v>
      </c>
      <c r="C1458" t="s">
        <v>66</v>
      </c>
      <c r="D1458" t="s">
        <v>452</v>
      </c>
      <c r="E1458" t="s">
        <v>452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417</v>
      </c>
      <c r="C1459" t="s">
        <v>66</v>
      </c>
      <c r="D1459" t="s">
        <v>472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417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417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417</v>
      </c>
      <c r="C1462" t="s">
        <v>68</v>
      </c>
      <c r="D1462" t="s">
        <v>141</v>
      </c>
      <c r="E1462" t="s">
        <v>451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417</v>
      </c>
      <c r="C1463" t="s">
        <v>68</v>
      </c>
      <c r="D1463" t="s">
        <v>451</v>
      </c>
      <c r="E1463" t="s">
        <v>451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417</v>
      </c>
      <c r="C1464" t="s">
        <v>68</v>
      </c>
      <c r="D1464" t="s">
        <v>452</v>
      </c>
      <c r="E1464" t="s">
        <v>452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417</v>
      </c>
      <c r="C1465" t="s">
        <v>68</v>
      </c>
      <c r="D1465" t="s">
        <v>604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417</v>
      </c>
      <c r="C1466" t="s">
        <v>68</v>
      </c>
      <c r="D1466" t="s">
        <v>604</v>
      </c>
      <c r="E1466" t="s">
        <v>604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417</v>
      </c>
      <c r="C1467" t="s">
        <v>68</v>
      </c>
      <c r="D1467" t="s">
        <v>472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417</v>
      </c>
      <c r="C1468" t="s">
        <v>68</v>
      </c>
      <c r="D1468" t="s">
        <v>472</v>
      </c>
      <c r="E1468" t="s">
        <v>472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513</v>
      </c>
      <c r="C1469" t="s">
        <v>54</v>
      </c>
      <c r="D1469" t="s">
        <v>452</v>
      </c>
      <c r="E1469" t="s">
        <v>452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513</v>
      </c>
      <c r="C1470" t="s">
        <v>56</v>
      </c>
      <c r="D1470" t="s">
        <v>450</v>
      </c>
      <c r="E1470" t="s">
        <v>450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513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513</v>
      </c>
      <c r="C1472" t="s">
        <v>58</v>
      </c>
      <c r="D1472" t="s">
        <v>450</v>
      </c>
      <c r="E1472" t="s">
        <v>450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513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513</v>
      </c>
      <c r="C1474" t="s">
        <v>58</v>
      </c>
      <c r="D1474" t="s">
        <v>451</v>
      </c>
      <c r="E1474" t="s">
        <v>451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513</v>
      </c>
      <c r="C1475" t="s">
        <v>58</v>
      </c>
      <c r="D1475" t="s">
        <v>452</v>
      </c>
      <c r="E1475" t="s">
        <v>452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513</v>
      </c>
      <c r="C1476" t="s">
        <v>60</v>
      </c>
      <c r="D1476" t="s">
        <v>450</v>
      </c>
      <c r="E1476" t="s">
        <v>450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513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513</v>
      </c>
      <c r="C1478" t="s">
        <v>60</v>
      </c>
      <c r="D1478" t="s">
        <v>451</v>
      </c>
      <c r="E1478" t="s">
        <v>451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513</v>
      </c>
      <c r="C1479" t="s">
        <v>62</v>
      </c>
      <c r="D1479" t="s">
        <v>450</v>
      </c>
      <c r="E1479" t="s">
        <v>450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513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513</v>
      </c>
      <c r="C1481" t="s">
        <v>62</v>
      </c>
      <c r="D1481" t="s">
        <v>451</v>
      </c>
      <c r="E1481" t="s">
        <v>451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513</v>
      </c>
      <c r="C1482" t="s">
        <v>62</v>
      </c>
      <c r="D1482" t="s">
        <v>452</v>
      </c>
      <c r="E1482" t="s">
        <v>452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513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513</v>
      </c>
      <c r="C1484" t="s">
        <v>64</v>
      </c>
      <c r="D1484" t="s">
        <v>451</v>
      </c>
      <c r="E1484" t="s">
        <v>451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513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513</v>
      </c>
      <c r="C1486" t="s">
        <v>66</v>
      </c>
      <c r="D1486" t="s">
        <v>451</v>
      </c>
      <c r="E1486" t="s">
        <v>451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513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513</v>
      </c>
      <c r="C1488" t="s">
        <v>68</v>
      </c>
      <c r="D1488" t="s">
        <v>451</v>
      </c>
      <c r="E1488" t="s">
        <v>451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513</v>
      </c>
      <c r="C1489" t="s">
        <v>68</v>
      </c>
      <c r="D1489" t="s">
        <v>473</v>
      </c>
      <c r="E1489" t="s">
        <v>473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513</v>
      </c>
      <c r="C1490" t="s">
        <v>68</v>
      </c>
      <c r="D1490" t="s">
        <v>472</v>
      </c>
      <c r="E1490" t="s">
        <v>472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514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514</v>
      </c>
      <c r="C1492" t="s">
        <v>52</v>
      </c>
      <c r="D1492" t="s">
        <v>452</v>
      </c>
      <c r="E1492" t="s">
        <v>452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514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514</v>
      </c>
      <c r="C1494" t="s">
        <v>54</v>
      </c>
      <c r="D1494" t="s">
        <v>452</v>
      </c>
      <c r="E1494" t="s">
        <v>452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514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514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514</v>
      </c>
      <c r="C1497" t="s">
        <v>56</v>
      </c>
      <c r="D1497" t="s">
        <v>452</v>
      </c>
      <c r="E1497" t="s">
        <v>452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514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514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514</v>
      </c>
      <c r="C1500" t="s">
        <v>58</v>
      </c>
      <c r="D1500" t="s">
        <v>452</v>
      </c>
      <c r="E1500" t="s">
        <v>471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514</v>
      </c>
      <c r="C1501" t="s">
        <v>58</v>
      </c>
      <c r="D1501" t="s">
        <v>452</v>
      </c>
      <c r="E1501" t="s">
        <v>452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514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514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514</v>
      </c>
      <c r="C1504" t="s">
        <v>60</v>
      </c>
      <c r="D1504" t="s">
        <v>451</v>
      </c>
      <c r="E1504" t="s">
        <v>451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514</v>
      </c>
      <c r="C1505" t="s">
        <v>60</v>
      </c>
      <c r="D1505" t="s">
        <v>452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514</v>
      </c>
      <c r="C1506" t="s">
        <v>60</v>
      </c>
      <c r="D1506" t="s">
        <v>452</v>
      </c>
      <c r="E1506" t="s">
        <v>452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514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514</v>
      </c>
      <c r="C1508" t="s">
        <v>62</v>
      </c>
      <c r="D1508" t="s">
        <v>471</v>
      </c>
      <c r="E1508" t="s">
        <v>451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514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514</v>
      </c>
      <c r="C1510" t="s">
        <v>62</v>
      </c>
      <c r="D1510" t="s">
        <v>451</v>
      </c>
      <c r="E1510" t="s">
        <v>451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514</v>
      </c>
      <c r="C1511" t="s">
        <v>62</v>
      </c>
      <c r="D1511" t="s">
        <v>452</v>
      </c>
      <c r="E1511" t="s">
        <v>452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514</v>
      </c>
      <c r="C1512" t="s">
        <v>62</v>
      </c>
      <c r="D1512" t="s">
        <v>604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514</v>
      </c>
      <c r="C1513" t="s">
        <v>62</v>
      </c>
      <c r="D1513" t="s">
        <v>472</v>
      </c>
      <c r="E1513" t="s">
        <v>472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514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514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514</v>
      </c>
      <c r="C1516" t="s">
        <v>64</v>
      </c>
      <c r="D1516" t="s">
        <v>451</v>
      </c>
      <c r="E1516" t="s">
        <v>451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514</v>
      </c>
      <c r="C1517" t="s">
        <v>64</v>
      </c>
      <c r="D1517" t="s">
        <v>452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514</v>
      </c>
      <c r="C1518" t="s">
        <v>64</v>
      </c>
      <c r="D1518" t="s">
        <v>452</v>
      </c>
      <c r="E1518" t="s">
        <v>452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514</v>
      </c>
      <c r="C1519" t="s">
        <v>64</v>
      </c>
      <c r="D1519" t="s">
        <v>604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514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514</v>
      </c>
      <c r="C1521" t="s">
        <v>66</v>
      </c>
      <c r="D1521" t="s">
        <v>451</v>
      </c>
      <c r="E1521" t="s">
        <v>451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514</v>
      </c>
      <c r="C1522" t="s">
        <v>66</v>
      </c>
      <c r="D1522" t="s">
        <v>452</v>
      </c>
      <c r="E1522" t="s">
        <v>452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514</v>
      </c>
      <c r="C1523" t="s">
        <v>66</v>
      </c>
      <c r="D1523" t="s">
        <v>604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514</v>
      </c>
      <c r="C1524" t="s">
        <v>66</v>
      </c>
      <c r="D1524" t="s">
        <v>604</v>
      </c>
      <c r="E1524" t="s">
        <v>604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514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514</v>
      </c>
      <c r="C1526" t="s">
        <v>68</v>
      </c>
      <c r="D1526" t="s">
        <v>451</v>
      </c>
      <c r="E1526" t="s">
        <v>451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514</v>
      </c>
      <c r="C1527" t="s">
        <v>68</v>
      </c>
      <c r="D1527" t="s">
        <v>473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514</v>
      </c>
      <c r="C1528" t="s">
        <v>68</v>
      </c>
      <c r="D1528" t="s">
        <v>452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514</v>
      </c>
      <c r="C1529" t="s">
        <v>68</v>
      </c>
      <c r="D1529" t="s">
        <v>452</v>
      </c>
      <c r="E1529" t="s">
        <v>452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514</v>
      </c>
      <c r="C1530" t="s">
        <v>68</v>
      </c>
      <c r="D1530" t="s">
        <v>604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514</v>
      </c>
      <c r="C1531" t="s">
        <v>68</v>
      </c>
      <c r="D1531" t="s">
        <v>604</v>
      </c>
      <c r="E1531" t="s">
        <v>604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514</v>
      </c>
      <c r="C1532" t="s">
        <v>68</v>
      </c>
      <c r="D1532" t="s">
        <v>472</v>
      </c>
      <c r="E1532" t="s">
        <v>472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515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515</v>
      </c>
      <c r="C1534" t="s">
        <v>52</v>
      </c>
      <c r="D1534" t="s">
        <v>452</v>
      </c>
      <c r="E1534" t="s">
        <v>452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515</v>
      </c>
      <c r="C1535" t="s">
        <v>54</v>
      </c>
      <c r="D1535" t="s">
        <v>451</v>
      </c>
      <c r="E1535" t="s">
        <v>451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515</v>
      </c>
      <c r="C1536" t="s">
        <v>54</v>
      </c>
      <c r="D1536" t="s">
        <v>452</v>
      </c>
      <c r="E1536" t="s">
        <v>452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515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515</v>
      </c>
      <c r="C1538" t="s">
        <v>56</v>
      </c>
      <c r="D1538" t="s">
        <v>452</v>
      </c>
      <c r="E1538" t="s">
        <v>452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515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515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515</v>
      </c>
      <c r="C1541" t="s">
        <v>58</v>
      </c>
      <c r="D1541" t="s">
        <v>451</v>
      </c>
      <c r="E1541" t="s">
        <v>451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515</v>
      </c>
      <c r="C1542" t="s">
        <v>58</v>
      </c>
      <c r="D1542" t="s">
        <v>452</v>
      </c>
      <c r="E1542" t="s">
        <v>452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515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515</v>
      </c>
      <c r="C1544" t="s">
        <v>60</v>
      </c>
      <c r="D1544" t="s">
        <v>450</v>
      </c>
      <c r="E1544" t="s">
        <v>450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515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515</v>
      </c>
      <c r="C1546" t="s">
        <v>60</v>
      </c>
      <c r="D1546" t="s">
        <v>451</v>
      </c>
      <c r="E1546" t="s">
        <v>451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515</v>
      </c>
      <c r="C1547" t="s">
        <v>60</v>
      </c>
      <c r="D1547" t="s">
        <v>452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515</v>
      </c>
      <c r="C1548" t="s">
        <v>60</v>
      </c>
      <c r="D1548" t="s">
        <v>452</v>
      </c>
      <c r="E1548" t="s">
        <v>452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515</v>
      </c>
      <c r="C1549" t="s">
        <v>60</v>
      </c>
      <c r="D1549" t="s">
        <v>452</v>
      </c>
      <c r="E1549" t="s">
        <v>604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515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515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515</v>
      </c>
      <c r="C1552" t="s">
        <v>62</v>
      </c>
      <c r="D1552" t="s">
        <v>451</v>
      </c>
      <c r="E1552" t="s">
        <v>451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515</v>
      </c>
      <c r="C1553" t="s">
        <v>62</v>
      </c>
      <c r="D1553" t="s">
        <v>452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515</v>
      </c>
      <c r="C1554" t="s">
        <v>62</v>
      </c>
      <c r="D1554" t="s">
        <v>452</v>
      </c>
      <c r="E1554" t="s">
        <v>452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515</v>
      </c>
      <c r="C1555" t="s">
        <v>62</v>
      </c>
      <c r="D1555" t="s">
        <v>472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515</v>
      </c>
      <c r="C1556" t="s">
        <v>62</v>
      </c>
      <c r="D1556" t="s">
        <v>472</v>
      </c>
      <c r="E1556" t="s">
        <v>472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515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515</v>
      </c>
      <c r="C1558" t="s">
        <v>64</v>
      </c>
      <c r="D1558" t="s">
        <v>471</v>
      </c>
      <c r="E1558" t="s">
        <v>451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515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515</v>
      </c>
      <c r="C1560" t="s">
        <v>64</v>
      </c>
      <c r="D1560" t="s">
        <v>451</v>
      </c>
      <c r="E1560" t="s">
        <v>451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515</v>
      </c>
      <c r="C1561" t="s">
        <v>64</v>
      </c>
      <c r="D1561" t="s">
        <v>452</v>
      </c>
      <c r="E1561" t="s">
        <v>452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515</v>
      </c>
      <c r="C1562" t="s">
        <v>64</v>
      </c>
      <c r="D1562" t="s">
        <v>604</v>
      </c>
      <c r="E1562" t="s">
        <v>604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515</v>
      </c>
      <c r="C1563" t="s">
        <v>64</v>
      </c>
      <c r="D1563" t="s">
        <v>472</v>
      </c>
      <c r="E1563" t="s">
        <v>472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515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515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515</v>
      </c>
      <c r="C1566" t="s">
        <v>66</v>
      </c>
      <c r="D1566" t="s">
        <v>451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515</v>
      </c>
      <c r="C1567" t="s">
        <v>66</v>
      </c>
      <c r="D1567" t="s">
        <v>451</v>
      </c>
      <c r="E1567" t="s">
        <v>451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515</v>
      </c>
      <c r="C1568" t="s">
        <v>66</v>
      </c>
      <c r="D1568" t="s">
        <v>452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515</v>
      </c>
      <c r="C1569" t="s">
        <v>66</v>
      </c>
      <c r="D1569" t="s">
        <v>452</v>
      </c>
      <c r="E1569" t="s">
        <v>452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515</v>
      </c>
      <c r="C1570" t="s">
        <v>66</v>
      </c>
      <c r="D1570" t="s">
        <v>472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515</v>
      </c>
      <c r="C1571" t="s">
        <v>66</v>
      </c>
      <c r="D1571" t="s">
        <v>472</v>
      </c>
      <c r="E1571" t="s">
        <v>472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515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515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515</v>
      </c>
      <c r="C1574" t="s">
        <v>68</v>
      </c>
      <c r="D1574" t="s">
        <v>451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515</v>
      </c>
      <c r="C1575" t="s">
        <v>68</v>
      </c>
      <c r="D1575" t="s">
        <v>451</v>
      </c>
      <c r="E1575" t="s">
        <v>451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515</v>
      </c>
      <c r="C1576" t="s">
        <v>68</v>
      </c>
      <c r="D1576" t="s">
        <v>452</v>
      </c>
      <c r="E1576" t="s">
        <v>452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515</v>
      </c>
      <c r="C1577" t="s">
        <v>68</v>
      </c>
      <c r="D1577" t="s">
        <v>472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515</v>
      </c>
      <c r="C1578" t="s">
        <v>68</v>
      </c>
      <c r="D1578" t="s">
        <v>472</v>
      </c>
      <c r="E1578" t="s">
        <v>472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515</v>
      </c>
      <c r="C1579" t="s">
        <v>68</v>
      </c>
      <c r="D1579" t="s">
        <v>479</v>
      </c>
      <c r="E1579" t="s">
        <v>479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515</v>
      </c>
      <c r="C1580" t="s">
        <v>68</v>
      </c>
      <c r="D1580" t="s">
        <v>475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516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516</v>
      </c>
      <c r="C1582" t="s">
        <v>52</v>
      </c>
      <c r="D1582" t="s">
        <v>452</v>
      </c>
      <c r="E1582" t="s">
        <v>452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516</v>
      </c>
      <c r="C1583" t="s">
        <v>54</v>
      </c>
      <c r="D1583" t="s">
        <v>450</v>
      </c>
      <c r="E1583" t="s">
        <v>450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516</v>
      </c>
      <c r="C1584" t="s">
        <v>54</v>
      </c>
      <c r="D1584" t="s">
        <v>452</v>
      </c>
      <c r="E1584" t="s">
        <v>452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516</v>
      </c>
      <c r="C1585" t="s">
        <v>56</v>
      </c>
      <c r="D1585" t="s">
        <v>471</v>
      </c>
      <c r="E1585" t="s">
        <v>471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516</v>
      </c>
      <c r="C1586" t="s">
        <v>56</v>
      </c>
      <c r="D1586" t="s">
        <v>451</v>
      </c>
      <c r="E1586" t="s">
        <v>451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516</v>
      </c>
      <c r="C1587" t="s">
        <v>56</v>
      </c>
      <c r="D1587" t="s">
        <v>452</v>
      </c>
      <c r="E1587" t="s">
        <v>452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516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516</v>
      </c>
      <c r="C1589" t="s">
        <v>58</v>
      </c>
      <c r="D1589" t="s">
        <v>450</v>
      </c>
      <c r="E1589" t="s">
        <v>450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516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516</v>
      </c>
      <c r="C1591" t="s">
        <v>58</v>
      </c>
      <c r="D1591" t="s">
        <v>451</v>
      </c>
      <c r="E1591" t="s">
        <v>451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516</v>
      </c>
      <c r="C1592" t="s">
        <v>58</v>
      </c>
      <c r="D1592" t="s">
        <v>452</v>
      </c>
      <c r="E1592" t="s">
        <v>452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516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516</v>
      </c>
      <c r="C1594" t="s">
        <v>60</v>
      </c>
      <c r="D1594" t="s">
        <v>450</v>
      </c>
      <c r="E1594" t="s">
        <v>450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516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516</v>
      </c>
      <c r="C1596" t="s">
        <v>60</v>
      </c>
      <c r="D1596" t="s">
        <v>451</v>
      </c>
      <c r="E1596" t="s">
        <v>451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516</v>
      </c>
      <c r="C1597" t="s">
        <v>60</v>
      </c>
      <c r="D1597" t="s">
        <v>452</v>
      </c>
      <c r="E1597" t="s">
        <v>452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516</v>
      </c>
      <c r="C1598" t="s">
        <v>60</v>
      </c>
      <c r="D1598" t="s">
        <v>472</v>
      </c>
      <c r="E1598" t="s">
        <v>472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516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516</v>
      </c>
      <c r="C1600" t="s">
        <v>62</v>
      </c>
      <c r="D1600" t="s">
        <v>450</v>
      </c>
      <c r="E1600" t="s">
        <v>450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516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516</v>
      </c>
      <c r="C1602" t="s">
        <v>62</v>
      </c>
      <c r="D1602" t="s">
        <v>451</v>
      </c>
      <c r="E1602" t="s">
        <v>451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516</v>
      </c>
      <c r="C1603" t="s">
        <v>62</v>
      </c>
      <c r="D1603" t="s">
        <v>472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516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516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516</v>
      </c>
      <c r="C1606" t="s">
        <v>64</v>
      </c>
      <c r="D1606" t="s">
        <v>451</v>
      </c>
      <c r="E1606" t="s">
        <v>451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516</v>
      </c>
      <c r="C1607" t="s">
        <v>64</v>
      </c>
      <c r="D1607" t="s">
        <v>472</v>
      </c>
      <c r="E1607" t="s">
        <v>472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516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516</v>
      </c>
      <c r="C1609" t="s">
        <v>66</v>
      </c>
      <c r="D1609" t="s">
        <v>471</v>
      </c>
      <c r="E1609" t="s">
        <v>471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516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516</v>
      </c>
      <c r="C1611" t="s">
        <v>66</v>
      </c>
      <c r="D1611" t="s">
        <v>451</v>
      </c>
      <c r="E1611" t="s">
        <v>451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516</v>
      </c>
      <c r="C1612" t="s">
        <v>66</v>
      </c>
      <c r="D1612" t="s">
        <v>473</v>
      </c>
      <c r="E1612" t="s">
        <v>473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516</v>
      </c>
      <c r="C1613" t="s">
        <v>66</v>
      </c>
      <c r="D1613" t="s">
        <v>472</v>
      </c>
      <c r="E1613" t="s">
        <v>472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516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516</v>
      </c>
      <c r="C1615" t="s">
        <v>68</v>
      </c>
      <c r="D1615" t="s">
        <v>451</v>
      </c>
      <c r="E1615" t="s">
        <v>451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516</v>
      </c>
      <c r="C1616" t="s">
        <v>68</v>
      </c>
      <c r="D1616" t="s">
        <v>472</v>
      </c>
      <c r="E1616" t="s">
        <v>472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517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517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517</v>
      </c>
      <c r="C1619" t="s">
        <v>52</v>
      </c>
      <c r="D1619" t="s">
        <v>452</v>
      </c>
      <c r="E1619" t="s">
        <v>452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517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517</v>
      </c>
      <c r="C1621" t="s">
        <v>54</v>
      </c>
      <c r="D1621" t="s">
        <v>452</v>
      </c>
      <c r="E1621" t="s">
        <v>452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517</v>
      </c>
      <c r="C1622" t="s">
        <v>56</v>
      </c>
      <c r="D1622" t="s">
        <v>450</v>
      </c>
      <c r="E1622" t="s">
        <v>450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517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517</v>
      </c>
      <c r="C1624" t="s">
        <v>56</v>
      </c>
      <c r="D1624" t="s">
        <v>451</v>
      </c>
      <c r="E1624" t="s">
        <v>451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517</v>
      </c>
      <c r="C1625" t="s">
        <v>56</v>
      </c>
      <c r="D1625" t="s">
        <v>452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517</v>
      </c>
      <c r="C1626" t="s">
        <v>56</v>
      </c>
      <c r="D1626" t="s">
        <v>452</v>
      </c>
      <c r="E1626" t="s">
        <v>452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517</v>
      </c>
      <c r="C1627" t="s">
        <v>58</v>
      </c>
      <c r="D1627" t="s">
        <v>450</v>
      </c>
      <c r="E1627" t="s">
        <v>450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517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517</v>
      </c>
      <c r="C1629" t="s">
        <v>58</v>
      </c>
      <c r="D1629" t="s">
        <v>451</v>
      </c>
      <c r="E1629" t="s">
        <v>451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517</v>
      </c>
      <c r="C1630" t="s">
        <v>58</v>
      </c>
      <c r="D1630" t="s">
        <v>452</v>
      </c>
      <c r="E1630" t="s">
        <v>452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517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517</v>
      </c>
      <c r="C1632" t="s">
        <v>60</v>
      </c>
      <c r="D1632" t="s">
        <v>450</v>
      </c>
      <c r="E1632" t="s">
        <v>450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517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517</v>
      </c>
      <c r="C1634" t="s">
        <v>60</v>
      </c>
      <c r="D1634" t="s">
        <v>451</v>
      </c>
      <c r="E1634" t="s">
        <v>451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517</v>
      </c>
      <c r="C1635" t="s">
        <v>60</v>
      </c>
      <c r="D1635" t="s">
        <v>452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517</v>
      </c>
      <c r="C1636" t="s">
        <v>60</v>
      </c>
      <c r="D1636" t="s">
        <v>452</v>
      </c>
      <c r="E1636" t="s">
        <v>452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517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517</v>
      </c>
      <c r="C1638" t="s">
        <v>62</v>
      </c>
      <c r="D1638" t="s">
        <v>450</v>
      </c>
      <c r="E1638" t="s">
        <v>450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517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517</v>
      </c>
      <c r="C1640" t="s">
        <v>62</v>
      </c>
      <c r="D1640" t="s">
        <v>451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517</v>
      </c>
      <c r="C1641" t="s">
        <v>62</v>
      </c>
      <c r="D1641" t="s">
        <v>451</v>
      </c>
      <c r="E1641" t="s">
        <v>451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517</v>
      </c>
      <c r="C1642" t="s">
        <v>62</v>
      </c>
      <c r="D1642" t="s">
        <v>452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517</v>
      </c>
      <c r="C1643" t="s">
        <v>62</v>
      </c>
      <c r="D1643" t="s">
        <v>452</v>
      </c>
      <c r="E1643" t="s">
        <v>452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517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517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517</v>
      </c>
      <c r="C1646" t="s">
        <v>64</v>
      </c>
      <c r="D1646" t="s">
        <v>451</v>
      </c>
      <c r="E1646" t="s">
        <v>450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517</v>
      </c>
      <c r="C1647" t="s">
        <v>64</v>
      </c>
      <c r="D1647" t="s">
        <v>451</v>
      </c>
      <c r="E1647" t="s">
        <v>451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517</v>
      </c>
      <c r="C1648" t="s">
        <v>64</v>
      </c>
      <c r="D1648" t="s">
        <v>452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517</v>
      </c>
      <c r="C1649" t="s">
        <v>64</v>
      </c>
      <c r="D1649" t="s">
        <v>452</v>
      </c>
      <c r="E1649" t="s">
        <v>452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517</v>
      </c>
      <c r="C1650" t="s">
        <v>64</v>
      </c>
      <c r="D1650" t="s">
        <v>472</v>
      </c>
      <c r="E1650" t="s">
        <v>472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517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517</v>
      </c>
      <c r="C1652" t="s">
        <v>66</v>
      </c>
      <c r="D1652" t="s">
        <v>451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517</v>
      </c>
      <c r="C1653" t="s">
        <v>66</v>
      </c>
      <c r="D1653" t="s">
        <v>451</v>
      </c>
      <c r="E1653" t="s">
        <v>451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517</v>
      </c>
      <c r="C1654" t="s">
        <v>66</v>
      </c>
      <c r="D1654" t="s">
        <v>452</v>
      </c>
      <c r="E1654" t="s">
        <v>452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517</v>
      </c>
      <c r="C1655" t="s">
        <v>66</v>
      </c>
      <c r="D1655" t="s">
        <v>604</v>
      </c>
      <c r="E1655" t="s">
        <v>604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517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517</v>
      </c>
      <c r="C1657" t="s">
        <v>68</v>
      </c>
      <c r="D1657" t="s">
        <v>451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517</v>
      </c>
      <c r="C1658" t="s">
        <v>68</v>
      </c>
      <c r="D1658" t="s">
        <v>451</v>
      </c>
      <c r="E1658" t="s">
        <v>451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517</v>
      </c>
      <c r="C1659" t="s">
        <v>68</v>
      </c>
      <c r="D1659" t="s">
        <v>452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517</v>
      </c>
      <c r="C1660" t="s">
        <v>68</v>
      </c>
      <c r="D1660" t="s">
        <v>452</v>
      </c>
      <c r="E1660" t="s">
        <v>452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517</v>
      </c>
      <c r="C1661" t="s">
        <v>68</v>
      </c>
      <c r="D1661" t="s">
        <v>604</v>
      </c>
      <c r="E1661" t="s">
        <v>604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517</v>
      </c>
      <c r="C1662" t="s">
        <v>68</v>
      </c>
      <c r="D1662" t="s">
        <v>472</v>
      </c>
      <c r="E1662" t="s">
        <v>472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518</v>
      </c>
      <c r="C1663" t="s">
        <v>52</v>
      </c>
      <c r="D1663" t="s">
        <v>451</v>
      </c>
      <c r="E1663" t="s">
        <v>451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518</v>
      </c>
      <c r="C1664" t="s">
        <v>52</v>
      </c>
      <c r="D1664" t="s">
        <v>452</v>
      </c>
      <c r="E1664" t="s">
        <v>452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518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518</v>
      </c>
      <c r="C1666" t="s">
        <v>54</v>
      </c>
      <c r="D1666" t="s">
        <v>452</v>
      </c>
      <c r="E1666" t="s">
        <v>452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518</v>
      </c>
      <c r="C1667" t="s">
        <v>56</v>
      </c>
      <c r="D1667" t="s">
        <v>471</v>
      </c>
      <c r="E1667" t="s">
        <v>471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518</v>
      </c>
      <c r="C1668" t="s">
        <v>56</v>
      </c>
      <c r="D1668" t="s">
        <v>450</v>
      </c>
      <c r="E1668" t="s">
        <v>450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518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518</v>
      </c>
      <c r="C1670" t="s">
        <v>56</v>
      </c>
      <c r="D1670" t="s">
        <v>451</v>
      </c>
      <c r="E1670" t="s">
        <v>451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518</v>
      </c>
      <c r="C1671" t="s">
        <v>56</v>
      </c>
      <c r="D1671" t="s">
        <v>452</v>
      </c>
      <c r="E1671" t="s">
        <v>452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518</v>
      </c>
      <c r="C1672" t="s">
        <v>58</v>
      </c>
      <c r="D1672" t="s">
        <v>450</v>
      </c>
      <c r="E1672" t="s">
        <v>450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518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518</v>
      </c>
      <c r="C1674" t="s">
        <v>58</v>
      </c>
      <c r="D1674" t="s">
        <v>451</v>
      </c>
      <c r="E1674" t="s">
        <v>451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518</v>
      </c>
      <c r="C1675" t="s">
        <v>58</v>
      </c>
      <c r="D1675" t="s">
        <v>452</v>
      </c>
      <c r="E1675" t="s">
        <v>452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518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518</v>
      </c>
      <c r="C1677" t="s">
        <v>60</v>
      </c>
      <c r="D1677" t="s">
        <v>471</v>
      </c>
      <c r="E1677" t="s">
        <v>471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518</v>
      </c>
      <c r="C1678" t="s">
        <v>60</v>
      </c>
      <c r="D1678" t="s">
        <v>450</v>
      </c>
      <c r="E1678" t="s">
        <v>450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518</v>
      </c>
      <c r="C1679" t="s">
        <v>60</v>
      </c>
      <c r="D1679" t="s">
        <v>450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518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518</v>
      </c>
      <c r="C1681" t="s">
        <v>60</v>
      </c>
      <c r="D1681" t="s">
        <v>451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518</v>
      </c>
      <c r="C1682" t="s">
        <v>60</v>
      </c>
      <c r="D1682" t="s">
        <v>451</v>
      </c>
      <c r="E1682" t="s">
        <v>451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518</v>
      </c>
      <c r="C1683" t="s">
        <v>60</v>
      </c>
      <c r="D1683" t="s">
        <v>452</v>
      </c>
      <c r="E1683" t="s">
        <v>452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518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518</v>
      </c>
      <c r="C1685" t="s">
        <v>62</v>
      </c>
      <c r="D1685" t="s">
        <v>471</v>
      </c>
      <c r="E1685" t="s">
        <v>471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518</v>
      </c>
      <c r="C1686" t="s">
        <v>62</v>
      </c>
      <c r="D1686" t="s">
        <v>450</v>
      </c>
      <c r="E1686" t="s">
        <v>450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518</v>
      </c>
      <c r="C1687" t="s">
        <v>62</v>
      </c>
      <c r="D1687" t="s">
        <v>141</v>
      </c>
      <c r="E1687" t="s">
        <v>471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518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518</v>
      </c>
      <c r="C1689" t="s">
        <v>62</v>
      </c>
      <c r="D1689" t="s">
        <v>141</v>
      </c>
      <c r="E1689" t="s">
        <v>451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518</v>
      </c>
      <c r="C1690" t="s">
        <v>62</v>
      </c>
      <c r="D1690" t="s">
        <v>451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518</v>
      </c>
      <c r="C1691" t="s">
        <v>62</v>
      </c>
      <c r="D1691" t="s">
        <v>451</v>
      </c>
      <c r="E1691" t="s">
        <v>451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518</v>
      </c>
      <c r="C1692" t="s">
        <v>62</v>
      </c>
      <c r="D1692" t="s">
        <v>452</v>
      </c>
      <c r="E1692" t="s">
        <v>452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518</v>
      </c>
      <c r="C1693" t="s">
        <v>62</v>
      </c>
      <c r="D1693" t="s">
        <v>472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518</v>
      </c>
      <c r="C1694" t="s">
        <v>62</v>
      </c>
      <c r="D1694" t="s">
        <v>472</v>
      </c>
      <c r="E1694" t="s">
        <v>472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518</v>
      </c>
      <c r="C1695" t="s">
        <v>64</v>
      </c>
      <c r="D1695" t="s">
        <v>471</v>
      </c>
      <c r="E1695" t="s">
        <v>471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518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518</v>
      </c>
      <c r="C1697" t="s">
        <v>64</v>
      </c>
      <c r="D1697" t="s">
        <v>451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518</v>
      </c>
      <c r="C1698" t="s">
        <v>64</v>
      </c>
      <c r="D1698" t="s">
        <v>451</v>
      </c>
      <c r="E1698" t="s">
        <v>451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518</v>
      </c>
      <c r="C1699" t="s">
        <v>64</v>
      </c>
      <c r="D1699" t="s">
        <v>452</v>
      </c>
      <c r="E1699" t="s">
        <v>452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518</v>
      </c>
      <c r="C1700" t="s">
        <v>64</v>
      </c>
      <c r="D1700" t="s">
        <v>477</v>
      </c>
      <c r="E1700" t="s">
        <v>477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518</v>
      </c>
      <c r="C1701" t="s">
        <v>64</v>
      </c>
      <c r="D1701" t="s">
        <v>472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518</v>
      </c>
      <c r="C1702" t="s">
        <v>64</v>
      </c>
      <c r="D1702" t="s">
        <v>472</v>
      </c>
      <c r="E1702" t="s">
        <v>472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518</v>
      </c>
      <c r="C1703" t="s">
        <v>66</v>
      </c>
      <c r="D1703" t="s">
        <v>141</v>
      </c>
      <c r="E1703" t="s">
        <v>449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518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518</v>
      </c>
      <c r="C1705" t="s">
        <v>66</v>
      </c>
      <c r="D1705" t="s">
        <v>451</v>
      </c>
      <c r="E1705" t="s">
        <v>451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518</v>
      </c>
      <c r="C1706" t="s">
        <v>66</v>
      </c>
      <c r="D1706" t="s">
        <v>477</v>
      </c>
      <c r="E1706" t="s">
        <v>477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518</v>
      </c>
      <c r="C1707" t="s">
        <v>66</v>
      </c>
      <c r="D1707" t="s">
        <v>472</v>
      </c>
      <c r="E1707" t="s">
        <v>472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518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518</v>
      </c>
      <c r="C1709" t="s">
        <v>68</v>
      </c>
      <c r="D1709" t="s">
        <v>471</v>
      </c>
      <c r="E1709" t="s">
        <v>471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518</v>
      </c>
      <c r="C1710" t="s">
        <v>68</v>
      </c>
      <c r="D1710" t="s">
        <v>450</v>
      </c>
      <c r="E1710" t="s">
        <v>477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518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518</v>
      </c>
      <c r="C1712" t="s">
        <v>68</v>
      </c>
      <c r="D1712" t="s">
        <v>141</v>
      </c>
      <c r="E1712" t="s">
        <v>472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518</v>
      </c>
      <c r="C1713" t="s">
        <v>68</v>
      </c>
      <c r="D1713" t="s">
        <v>451</v>
      </c>
      <c r="E1713" t="s">
        <v>451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518</v>
      </c>
      <c r="C1714" t="s">
        <v>68</v>
      </c>
      <c r="D1714" t="s">
        <v>477</v>
      </c>
      <c r="E1714" t="s">
        <v>477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518</v>
      </c>
      <c r="C1715" t="s">
        <v>68</v>
      </c>
      <c r="D1715" t="s">
        <v>472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518</v>
      </c>
      <c r="C1716" t="s">
        <v>68</v>
      </c>
      <c r="D1716" t="s">
        <v>472</v>
      </c>
      <c r="E1716" t="s">
        <v>472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423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423</v>
      </c>
      <c r="C1718" t="s">
        <v>52</v>
      </c>
      <c r="D1718" t="s">
        <v>452</v>
      </c>
      <c r="E1718" t="s">
        <v>452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423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423</v>
      </c>
      <c r="C1720" t="s">
        <v>54</v>
      </c>
      <c r="D1720" t="s">
        <v>451</v>
      </c>
      <c r="E1720" t="s">
        <v>451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423</v>
      </c>
      <c r="C1721" t="s">
        <v>54</v>
      </c>
      <c r="D1721" t="s">
        <v>452</v>
      </c>
      <c r="E1721" t="s">
        <v>452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423</v>
      </c>
      <c r="C1722" t="s">
        <v>56</v>
      </c>
      <c r="D1722" t="s">
        <v>451</v>
      </c>
      <c r="E1722" t="s">
        <v>451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423</v>
      </c>
      <c r="C1723" t="s">
        <v>56</v>
      </c>
      <c r="D1723" t="s">
        <v>452</v>
      </c>
      <c r="E1723" t="s">
        <v>452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423</v>
      </c>
      <c r="C1724" t="s">
        <v>58</v>
      </c>
      <c r="D1724" t="s">
        <v>450</v>
      </c>
      <c r="E1724" t="s">
        <v>450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423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423</v>
      </c>
      <c r="C1726" t="s">
        <v>58</v>
      </c>
      <c r="D1726" t="s">
        <v>141</v>
      </c>
      <c r="E1726" t="s">
        <v>472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423</v>
      </c>
      <c r="C1727" t="s">
        <v>58</v>
      </c>
      <c r="D1727" t="s">
        <v>451</v>
      </c>
      <c r="E1727" t="s">
        <v>451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423</v>
      </c>
      <c r="C1728" t="s">
        <v>58</v>
      </c>
      <c r="D1728" t="s">
        <v>452</v>
      </c>
      <c r="E1728" t="s">
        <v>452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423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423</v>
      </c>
      <c r="C1730" t="s">
        <v>60</v>
      </c>
      <c r="D1730" t="s">
        <v>450</v>
      </c>
      <c r="E1730" t="s">
        <v>450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423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423</v>
      </c>
      <c r="C1732" t="s">
        <v>60</v>
      </c>
      <c r="D1732" t="s">
        <v>451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423</v>
      </c>
      <c r="C1733" t="s">
        <v>60</v>
      </c>
      <c r="D1733" t="s">
        <v>451</v>
      </c>
      <c r="E1733" t="s">
        <v>451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423</v>
      </c>
      <c r="C1734" t="s">
        <v>60</v>
      </c>
      <c r="D1734" t="s">
        <v>452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423</v>
      </c>
      <c r="C1735" t="s">
        <v>60</v>
      </c>
      <c r="D1735" t="s">
        <v>452</v>
      </c>
      <c r="E1735" t="s">
        <v>452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423</v>
      </c>
      <c r="C1736" t="s">
        <v>60</v>
      </c>
      <c r="D1736" t="s">
        <v>453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423</v>
      </c>
      <c r="C1737" t="s">
        <v>62</v>
      </c>
      <c r="D1737" t="s">
        <v>450</v>
      </c>
      <c r="E1737" t="s">
        <v>450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423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423</v>
      </c>
      <c r="C1739" t="s">
        <v>62</v>
      </c>
      <c r="D1739" t="s">
        <v>451</v>
      </c>
      <c r="E1739" t="s">
        <v>451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423</v>
      </c>
      <c r="C1740" t="s">
        <v>62</v>
      </c>
      <c r="D1740" t="s">
        <v>452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423</v>
      </c>
      <c r="C1741" t="s">
        <v>62</v>
      </c>
      <c r="D1741" t="s">
        <v>452</v>
      </c>
      <c r="E1741" t="s">
        <v>452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423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423</v>
      </c>
      <c r="C1743" t="s">
        <v>64</v>
      </c>
      <c r="D1743" t="s">
        <v>451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423</v>
      </c>
      <c r="C1744" t="s">
        <v>64</v>
      </c>
      <c r="D1744" t="s">
        <v>451</v>
      </c>
      <c r="E1744" t="s">
        <v>451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423</v>
      </c>
      <c r="C1745" t="s">
        <v>64</v>
      </c>
      <c r="D1745" t="s">
        <v>452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423</v>
      </c>
      <c r="C1746" t="s">
        <v>64</v>
      </c>
      <c r="D1746" t="s">
        <v>452</v>
      </c>
      <c r="E1746" t="s">
        <v>452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423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423</v>
      </c>
      <c r="C1748" t="s">
        <v>66</v>
      </c>
      <c r="D1748" t="s">
        <v>451</v>
      </c>
      <c r="E1748" t="s">
        <v>451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423</v>
      </c>
      <c r="C1749" t="s">
        <v>66</v>
      </c>
      <c r="D1749" t="s">
        <v>452</v>
      </c>
      <c r="E1749" t="s">
        <v>452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423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423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423</v>
      </c>
      <c r="C1752" t="s">
        <v>68</v>
      </c>
      <c r="D1752" t="s">
        <v>451</v>
      </c>
      <c r="E1752" t="s">
        <v>451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423</v>
      </c>
      <c r="C1753" t="s">
        <v>68</v>
      </c>
      <c r="D1753" t="s">
        <v>473</v>
      </c>
      <c r="E1753" t="s">
        <v>473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423</v>
      </c>
      <c r="C1754" t="s">
        <v>68</v>
      </c>
      <c r="D1754" t="s">
        <v>472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423</v>
      </c>
      <c r="C1755" t="s">
        <v>68</v>
      </c>
      <c r="D1755" t="s">
        <v>472</v>
      </c>
      <c r="E1755" t="s">
        <v>472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424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424</v>
      </c>
      <c r="C1757" t="s">
        <v>54</v>
      </c>
      <c r="D1757" t="s">
        <v>451</v>
      </c>
      <c r="E1757" t="s">
        <v>451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424</v>
      </c>
      <c r="C1758" t="s">
        <v>54</v>
      </c>
      <c r="D1758" t="s">
        <v>452</v>
      </c>
      <c r="E1758" t="s">
        <v>452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424</v>
      </c>
      <c r="C1759" t="s">
        <v>56</v>
      </c>
      <c r="D1759" t="s">
        <v>450</v>
      </c>
      <c r="E1759" t="s">
        <v>450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424</v>
      </c>
      <c r="C1760" t="s">
        <v>56</v>
      </c>
      <c r="D1760" t="s">
        <v>451</v>
      </c>
      <c r="E1760" t="s">
        <v>451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424</v>
      </c>
      <c r="C1761" t="s">
        <v>56</v>
      </c>
      <c r="D1761" t="s">
        <v>452</v>
      </c>
      <c r="E1761" t="s">
        <v>452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424</v>
      </c>
      <c r="C1762" t="s">
        <v>58</v>
      </c>
      <c r="D1762" t="s">
        <v>471</v>
      </c>
      <c r="E1762" t="s">
        <v>471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424</v>
      </c>
      <c r="C1763" t="s">
        <v>58</v>
      </c>
      <c r="D1763" t="s">
        <v>450</v>
      </c>
      <c r="E1763" t="s">
        <v>450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424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424</v>
      </c>
      <c r="C1765" t="s">
        <v>58</v>
      </c>
      <c r="D1765" t="s">
        <v>451</v>
      </c>
      <c r="E1765" t="s">
        <v>451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424</v>
      </c>
      <c r="C1766" t="s">
        <v>58</v>
      </c>
      <c r="D1766" t="s">
        <v>452</v>
      </c>
      <c r="E1766" t="s">
        <v>452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424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424</v>
      </c>
      <c r="C1768" t="s">
        <v>60</v>
      </c>
      <c r="D1768" t="s">
        <v>471</v>
      </c>
      <c r="E1768" t="s">
        <v>471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424</v>
      </c>
      <c r="C1769" t="s">
        <v>60</v>
      </c>
      <c r="D1769" t="s">
        <v>450</v>
      </c>
      <c r="E1769" t="s">
        <v>450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424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424</v>
      </c>
      <c r="C1771" t="s">
        <v>60</v>
      </c>
      <c r="D1771" t="s">
        <v>451</v>
      </c>
      <c r="E1771" t="s">
        <v>451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424</v>
      </c>
      <c r="C1772" t="s">
        <v>60</v>
      </c>
      <c r="D1772" t="s">
        <v>452</v>
      </c>
      <c r="E1772" t="s">
        <v>452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424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424</v>
      </c>
      <c r="C1774" t="s">
        <v>62</v>
      </c>
      <c r="D1774" t="s">
        <v>471</v>
      </c>
      <c r="E1774" t="s">
        <v>471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424</v>
      </c>
      <c r="C1775" t="s">
        <v>62</v>
      </c>
      <c r="D1775" t="s">
        <v>471</v>
      </c>
      <c r="E1775" t="s">
        <v>451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424</v>
      </c>
      <c r="C1776" t="s">
        <v>62</v>
      </c>
      <c r="D1776" t="s">
        <v>450</v>
      </c>
      <c r="E1776" t="s">
        <v>450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424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424</v>
      </c>
      <c r="C1778" t="s">
        <v>62</v>
      </c>
      <c r="D1778" t="s">
        <v>141</v>
      </c>
      <c r="E1778" t="s">
        <v>472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424</v>
      </c>
      <c r="C1779" t="s">
        <v>62</v>
      </c>
      <c r="D1779" t="s">
        <v>451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424</v>
      </c>
      <c r="C1780" t="s">
        <v>62</v>
      </c>
      <c r="D1780" t="s">
        <v>451</v>
      </c>
      <c r="E1780" t="s">
        <v>451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424</v>
      </c>
      <c r="C1781" t="s">
        <v>62</v>
      </c>
      <c r="D1781" t="s">
        <v>473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424</v>
      </c>
      <c r="C1782" t="s">
        <v>62</v>
      </c>
      <c r="D1782" t="s">
        <v>452</v>
      </c>
      <c r="E1782" t="s">
        <v>452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424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424</v>
      </c>
      <c r="C1784" t="s">
        <v>64</v>
      </c>
      <c r="D1784" t="s">
        <v>471</v>
      </c>
      <c r="E1784" t="s">
        <v>450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424</v>
      </c>
      <c r="C1785" t="s">
        <v>64</v>
      </c>
      <c r="D1785" t="s">
        <v>141</v>
      </c>
      <c r="E1785" t="s">
        <v>471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424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424</v>
      </c>
      <c r="C1787" t="s">
        <v>64</v>
      </c>
      <c r="D1787" t="s">
        <v>451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424</v>
      </c>
      <c r="C1788" t="s">
        <v>64</v>
      </c>
      <c r="D1788" t="s">
        <v>451</v>
      </c>
      <c r="E1788" t="s">
        <v>451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424</v>
      </c>
      <c r="C1789" t="s">
        <v>64</v>
      </c>
      <c r="D1789" t="s">
        <v>451</v>
      </c>
      <c r="E1789" t="s">
        <v>472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424</v>
      </c>
      <c r="C1790" t="s">
        <v>64</v>
      </c>
      <c r="D1790" t="s">
        <v>473</v>
      </c>
      <c r="E1790" t="s">
        <v>473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424</v>
      </c>
      <c r="C1791" t="s">
        <v>64</v>
      </c>
      <c r="D1791" t="s">
        <v>452</v>
      </c>
      <c r="E1791" t="s">
        <v>452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424</v>
      </c>
      <c r="C1792" t="s">
        <v>64</v>
      </c>
      <c r="D1792" t="s">
        <v>472</v>
      </c>
      <c r="E1792" t="s">
        <v>472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424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424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424</v>
      </c>
      <c r="C1795" t="s">
        <v>66</v>
      </c>
      <c r="D1795" t="s">
        <v>451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424</v>
      </c>
      <c r="C1796" t="s">
        <v>66</v>
      </c>
      <c r="D1796" t="s">
        <v>451</v>
      </c>
      <c r="E1796" t="s">
        <v>451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424</v>
      </c>
      <c r="C1797" t="s">
        <v>66</v>
      </c>
      <c r="D1797" t="s">
        <v>473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424</v>
      </c>
      <c r="C1798" t="s">
        <v>66</v>
      </c>
      <c r="D1798" t="s">
        <v>473</v>
      </c>
      <c r="E1798" t="s">
        <v>473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424</v>
      </c>
      <c r="C1799" t="s">
        <v>66</v>
      </c>
      <c r="D1799" t="s">
        <v>452</v>
      </c>
      <c r="E1799" t="s">
        <v>452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424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424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424</v>
      </c>
      <c r="C1802" t="s">
        <v>68</v>
      </c>
      <c r="D1802" t="s">
        <v>451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424</v>
      </c>
      <c r="C1803" t="s">
        <v>68</v>
      </c>
      <c r="D1803" t="s">
        <v>451</v>
      </c>
      <c r="E1803" t="s">
        <v>451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424</v>
      </c>
      <c r="C1804" t="s">
        <v>68</v>
      </c>
      <c r="D1804" t="s">
        <v>473</v>
      </c>
      <c r="E1804" t="s">
        <v>473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424</v>
      </c>
      <c r="C1805" t="s">
        <v>68</v>
      </c>
      <c r="D1805" t="s">
        <v>472</v>
      </c>
      <c r="E1805" t="s">
        <v>472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519</v>
      </c>
      <c r="C1806" t="s">
        <v>56</v>
      </c>
      <c r="D1806" t="s">
        <v>451</v>
      </c>
      <c r="E1806" t="s">
        <v>451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519</v>
      </c>
      <c r="C1807" t="s">
        <v>56</v>
      </c>
      <c r="D1807" t="s">
        <v>452</v>
      </c>
      <c r="E1807" t="s">
        <v>452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519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519</v>
      </c>
      <c r="C1809" t="s">
        <v>58</v>
      </c>
      <c r="D1809" t="s">
        <v>450</v>
      </c>
      <c r="E1809" t="s">
        <v>450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519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519</v>
      </c>
      <c r="C1811" t="s">
        <v>58</v>
      </c>
      <c r="D1811" t="s">
        <v>451</v>
      </c>
      <c r="E1811" t="s">
        <v>451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519</v>
      </c>
      <c r="C1812" t="s">
        <v>58</v>
      </c>
      <c r="D1812" t="s">
        <v>452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519</v>
      </c>
      <c r="C1813" t="s">
        <v>58</v>
      </c>
      <c r="D1813" t="s">
        <v>452</v>
      </c>
      <c r="E1813" t="s">
        <v>452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519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519</v>
      </c>
      <c r="C1815" t="s">
        <v>60</v>
      </c>
      <c r="D1815" t="s">
        <v>471</v>
      </c>
      <c r="E1815" t="s">
        <v>471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519</v>
      </c>
      <c r="C1816" t="s">
        <v>60</v>
      </c>
      <c r="D1816" t="s">
        <v>450</v>
      </c>
      <c r="E1816" t="s">
        <v>450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519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519</v>
      </c>
      <c r="C1818" t="s">
        <v>60</v>
      </c>
      <c r="D1818" t="s">
        <v>451</v>
      </c>
      <c r="E1818" t="s">
        <v>451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519</v>
      </c>
      <c r="C1819" t="s">
        <v>60</v>
      </c>
      <c r="D1819" t="s">
        <v>452</v>
      </c>
      <c r="E1819" t="s">
        <v>452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519</v>
      </c>
      <c r="C1820" t="s">
        <v>60</v>
      </c>
      <c r="D1820" t="s">
        <v>472</v>
      </c>
      <c r="E1820" t="s">
        <v>472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519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519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519</v>
      </c>
      <c r="C1823" t="s">
        <v>62</v>
      </c>
      <c r="D1823" t="s">
        <v>451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519</v>
      </c>
      <c r="C1824" t="s">
        <v>62</v>
      </c>
      <c r="D1824" t="s">
        <v>451</v>
      </c>
      <c r="E1824" t="s">
        <v>451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519</v>
      </c>
      <c r="C1825" t="s">
        <v>62</v>
      </c>
      <c r="D1825" t="s">
        <v>452</v>
      </c>
      <c r="E1825" t="s">
        <v>452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519</v>
      </c>
      <c r="C1826" t="s">
        <v>62</v>
      </c>
      <c r="D1826" t="s">
        <v>472</v>
      </c>
      <c r="E1826" t="s">
        <v>472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519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519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519</v>
      </c>
      <c r="C1829" t="s">
        <v>64</v>
      </c>
      <c r="D1829" t="s">
        <v>451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519</v>
      </c>
      <c r="C1830" t="s">
        <v>64</v>
      </c>
      <c r="D1830" t="s">
        <v>451</v>
      </c>
      <c r="E1830" t="s">
        <v>451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519</v>
      </c>
      <c r="C1831" t="s">
        <v>64</v>
      </c>
      <c r="D1831" t="s">
        <v>473</v>
      </c>
      <c r="E1831" t="s">
        <v>473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519</v>
      </c>
      <c r="C1832" t="s">
        <v>64</v>
      </c>
      <c r="D1832" t="s">
        <v>452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519</v>
      </c>
      <c r="C1833" t="s">
        <v>64</v>
      </c>
      <c r="D1833" t="s">
        <v>452</v>
      </c>
      <c r="E1833" t="s">
        <v>452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519</v>
      </c>
      <c r="C1834" t="s">
        <v>64</v>
      </c>
      <c r="D1834" t="s">
        <v>472</v>
      </c>
      <c r="E1834" t="s">
        <v>472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519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519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519</v>
      </c>
      <c r="C1837" t="s">
        <v>66</v>
      </c>
      <c r="D1837" t="s">
        <v>451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519</v>
      </c>
      <c r="C1838" t="s">
        <v>66</v>
      </c>
      <c r="D1838" t="s">
        <v>451</v>
      </c>
      <c r="E1838" t="s">
        <v>451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519</v>
      </c>
      <c r="C1839" t="s">
        <v>66</v>
      </c>
      <c r="D1839" t="s">
        <v>473</v>
      </c>
      <c r="E1839" t="s">
        <v>473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519</v>
      </c>
      <c r="C1840" t="s">
        <v>66</v>
      </c>
      <c r="D1840" t="s">
        <v>452</v>
      </c>
      <c r="E1840" t="s">
        <v>452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519</v>
      </c>
      <c r="C1841" t="s">
        <v>66</v>
      </c>
      <c r="D1841" t="s">
        <v>472</v>
      </c>
      <c r="E1841" t="s">
        <v>472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519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519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519</v>
      </c>
      <c r="C1844" t="s">
        <v>68</v>
      </c>
      <c r="D1844" t="s">
        <v>451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519</v>
      </c>
      <c r="C1845" t="s">
        <v>68</v>
      </c>
      <c r="D1845" t="s">
        <v>451</v>
      </c>
      <c r="E1845" t="s">
        <v>451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519</v>
      </c>
      <c r="C1846" t="s">
        <v>68</v>
      </c>
      <c r="D1846" t="s">
        <v>451</v>
      </c>
      <c r="E1846" t="s">
        <v>472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519</v>
      </c>
      <c r="C1847" t="s">
        <v>68</v>
      </c>
      <c r="D1847" t="s">
        <v>473</v>
      </c>
      <c r="E1847" t="s">
        <v>473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519</v>
      </c>
      <c r="C1848" t="s">
        <v>68</v>
      </c>
      <c r="D1848" t="s">
        <v>472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519</v>
      </c>
      <c r="C1849" t="s">
        <v>68</v>
      </c>
      <c r="D1849" t="s">
        <v>472</v>
      </c>
      <c r="E1849" t="s">
        <v>472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426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426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426</v>
      </c>
      <c r="C1852" t="s">
        <v>56</v>
      </c>
      <c r="D1852" t="s">
        <v>451</v>
      </c>
      <c r="E1852" t="s">
        <v>451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426</v>
      </c>
      <c r="C1853" t="s">
        <v>56</v>
      </c>
      <c r="D1853" t="s">
        <v>452</v>
      </c>
      <c r="E1853" t="s">
        <v>452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426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426</v>
      </c>
      <c r="C1855" t="s">
        <v>58</v>
      </c>
      <c r="D1855" t="s">
        <v>452</v>
      </c>
      <c r="E1855" t="s">
        <v>452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426</v>
      </c>
      <c r="C1856" t="s">
        <v>60</v>
      </c>
      <c r="D1856" t="s">
        <v>450</v>
      </c>
      <c r="E1856" t="s">
        <v>450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426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426</v>
      </c>
      <c r="C1858" t="s">
        <v>60</v>
      </c>
      <c r="D1858" t="s">
        <v>451</v>
      </c>
      <c r="E1858" t="s">
        <v>451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426</v>
      </c>
      <c r="C1859" t="s">
        <v>60</v>
      </c>
      <c r="D1859" t="s">
        <v>451</v>
      </c>
      <c r="E1859" t="s">
        <v>473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426</v>
      </c>
      <c r="C1860" t="s">
        <v>60</v>
      </c>
      <c r="D1860" t="s">
        <v>452</v>
      </c>
      <c r="E1860" t="s">
        <v>452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426</v>
      </c>
      <c r="C1861" t="s">
        <v>60</v>
      </c>
      <c r="D1861" t="s">
        <v>472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426</v>
      </c>
      <c r="C1862" t="s">
        <v>60</v>
      </c>
      <c r="D1862" t="s">
        <v>453</v>
      </c>
      <c r="E1862" t="s">
        <v>453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426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426</v>
      </c>
      <c r="C1864" t="s">
        <v>62</v>
      </c>
      <c r="D1864" t="s">
        <v>450</v>
      </c>
      <c r="E1864" t="s">
        <v>450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426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426</v>
      </c>
      <c r="C1866" t="s">
        <v>62</v>
      </c>
      <c r="D1866" t="s">
        <v>451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426</v>
      </c>
      <c r="C1867" t="s">
        <v>62</v>
      </c>
      <c r="D1867" t="s">
        <v>451</v>
      </c>
      <c r="E1867" t="s">
        <v>451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426</v>
      </c>
      <c r="C1868" t="s">
        <v>62</v>
      </c>
      <c r="D1868" t="s">
        <v>452</v>
      </c>
      <c r="E1868" t="s">
        <v>452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426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426</v>
      </c>
      <c r="C1870" t="s">
        <v>64</v>
      </c>
      <c r="D1870" t="s">
        <v>141</v>
      </c>
      <c r="E1870" t="s">
        <v>472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426</v>
      </c>
      <c r="C1871" t="s">
        <v>64</v>
      </c>
      <c r="D1871" t="s">
        <v>451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426</v>
      </c>
      <c r="C1872" t="s">
        <v>64</v>
      </c>
      <c r="D1872" t="s">
        <v>451</v>
      </c>
      <c r="E1872" t="s">
        <v>451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426</v>
      </c>
      <c r="C1873" t="s">
        <v>64</v>
      </c>
      <c r="D1873" t="s">
        <v>472</v>
      </c>
      <c r="E1873" t="s">
        <v>472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426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426</v>
      </c>
      <c r="C1875" t="s">
        <v>66</v>
      </c>
      <c r="D1875" t="s">
        <v>451</v>
      </c>
      <c r="E1875" t="s">
        <v>451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426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426</v>
      </c>
      <c r="C1877" t="s">
        <v>68</v>
      </c>
      <c r="D1877" t="s">
        <v>451</v>
      </c>
      <c r="E1877" t="s">
        <v>451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426</v>
      </c>
      <c r="C1878" t="s">
        <v>68</v>
      </c>
      <c r="D1878" t="s">
        <v>473</v>
      </c>
      <c r="E1878" t="s">
        <v>473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426</v>
      </c>
      <c r="C1879" t="s">
        <v>68</v>
      </c>
      <c r="D1879" t="s">
        <v>472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426</v>
      </c>
      <c r="C1880" t="s">
        <v>68</v>
      </c>
      <c r="D1880" t="s">
        <v>472</v>
      </c>
      <c r="E1880" t="s">
        <v>472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427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427</v>
      </c>
      <c r="C1882" t="s">
        <v>54</v>
      </c>
      <c r="D1882" t="s">
        <v>450</v>
      </c>
      <c r="E1882" t="s">
        <v>450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427</v>
      </c>
      <c r="C1883" t="s">
        <v>56</v>
      </c>
      <c r="D1883" t="s">
        <v>450</v>
      </c>
      <c r="E1883" t="s">
        <v>471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427</v>
      </c>
      <c r="C1884" t="s">
        <v>56</v>
      </c>
      <c r="D1884" t="s">
        <v>450</v>
      </c>
      <c r="E1884" t="s">
        <v>450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427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427</v>
      </c>
      <c r="C1886" t="s">
        <v>56</v>
      </c>
      <c r="D1886" t="s">
        <v>451</v>
      </c>
      <c r="E1886" t="s">
        <v>451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427</v>
      </c>
      <c r="C1887" t="s">
        <v>56</v>
      </c>
      <c r="D1887" t="s">
        <v>452</v>
      </c>
      <c r="E1887" t="s">
        <v>452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427</v>
      </c>
      <c r="C1888" t="s">
        <v>58</v>
      </c>
      <c r="D1888" t="s">
        <v>471</v>
      </c>
      <c r="E1888" t="s">
        <v>450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427</v>
      </c>
      <c r="C1889" t="s">
        <v>58</v>
      </c>
      <c r="D1889" t="s">
        <v>450</v>
      </c>
      <c r="E1889" t="s">
        <v>450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427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427</v>
      </c>
      <c r="C1891" t="s">
        <v>58</v>
      </c>
      <c r="D1891" t="s">
        <v>141</v>
      </c>
      <c r="E1891" t="s">
        <v>451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427</v>
      </c>
      <c r="C1892" t="s">
        <v>58</v>
      </c>
      <c r="D1892" t="s">
        <v>451</v>
      </c>
      <c r="E1892" t="s">
        <v>451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427</v>
      </c>
      <c r="C1893" t="s">
        <v>58</v>
      </c>
      <c r="D1893" t="s">
        <v>452</v>
      </c>
      <c r="E1893" t="s">
        <v>452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427</v>
      </c>
      <c r="C1894" t="s">
        <v>60</v>
      </c>
      <c r="D1894" t="s">
        <v>450</v>
      </c>
      <c r="E1894" t="s">
        <v>450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427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427</v>
      </c>
      <c r="C1896" t="s">
        <v>60</v>
      </c>
      <c r="D1896" t="s">
        <v>141</v>
      </c>
      <c r="E1896" t="s">
        <v>451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427</v>
      </c>
      <c r="C1897" t="s">
        <v>60</v>
      </c>
      <c r="D1897" t="s">
        <v>451</v>
      </c>
      <c r="E1897" t="s">
        <v>451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427</v>
      </c>
      <c r="C1898" t="s">
        <v>60</v>
      </c>
      <c r="D1898" t="s">
        <v>452</v>
      </c>
      <c r="E1898" t="s">
        <v>452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427</v>
      </c>
      <c r="C1899" t="s">
        <v>60</v>
      </c>
      <c r="D1899" t="s">
        <v>472</v>
      </c>
      <c r="E1899" t="s">
        <v>472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427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427</v>
      </c>
      <c r="C1901" t="s">
        <v>62</v>
      </c>
      <c r="D1901" t="s">
        <v>450</v>
      </c>
      <c r="E1901" t="s">
        <v>450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427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427</v>
      </c>
      <c r="C1903" t="s">
        <v>62</v>
      </c>
      <c r="D1903" t="s">
        <v>141</v>
      </c>
      <c r="E1903" t="s">
        <v>451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427</v>
      </c>
      <c r="C1904" t="s">
        <v>62</v>
      </c>
      <c r="D1904" t="s">
        <v>451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427</v>
      </c>
      <c r="C1905" t="s">
        <v>62</v>
      </c>
      <c r="D1905" t="s">
        <v>451</v>
      </c>
      <c r="E1905" t="s">
        <v>451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427</v>
      </c>
      <c r="C1906" t="s">
        <v>62</v>
      </c>
      <c r="D1906" t="s">
        <v>604</v>
      </c>
      <c r="E1906" t="s">
        <v>604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427</v>
      </c>
      <c r="C1907" t="s">
        <v>62</v>
      </c>
      <c r="D1907" t="s">
        <v>472</v>
      </c>
      <c r="E1907" t="s">
        <v>472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427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427</v>
      </c>
      <c r="C1909" t="s">
        <v>64</v>
      </c>
      <c r="D1909" t="s">
        <v>450</v>
      </c>
      <c r="E1909" t="s">
        <v>450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427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427</v>
      </c>
      <c r="C1911" t="s">
        <v>64</v>
      </c>
      <c r="D1911" t="s">
        <v>451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427</v>
      </c>
      <c r="C1912" t="s">
        <v>64</v>
      </c>
      <c r="D1912" t="s">
        <v>451</v>
      </c>
      <c r="E1912" t="s">
        <v>451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427</v>
      </c>
      <c r="C1913" t="s">
        <v>64</v>
      </c>
      <c r="D1913" t="s">
        <v>473</v>
      </c>
      <c r="E1913" t="s">
        <v>473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427</v>
      </c>
      <c r="C1914" t="s">
        <v>64</v>
      </c>
      <c r="D1914" t="s">
        <v>604</v>
      </c>
      <c r="E1914" t="s">
        <v>604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427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427</v>
      </c>
      <c r="C1916" t="s">
        <v>66</v>
      </c>
      <c r="D1916" t="s">
        <v>451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427</v>
      </c>
      <c r="C1917" t="s">
        <v>66</v>
      </c>
      <c r="D1917" t="s">
        <v>451</v>
      </c>
      <c r="E1917" t="s">
        <v>451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427</v>
      </c>
      <c r="C1918" t="s">
        <v>66</v>
      </c>
      <c r="D1918" t="s">
        <v>473</v>
      </c>
      <c r="E1918" t="s">
        <v>473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427</v>
      </c>
      <c r="C1919" t="s">
        <v>66</v>
      </c>
      <c r="D1919" t="s">
        <v>604</v>
      </c>
      <c r="E1919" t="s">
        <v>604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427</v>
      </c>
      <c r="C1920" t="s">
        <v>66</v>
      </c>
      <c r="D1920" t="s">
        <v>472</v>
      </c>
      <c r="E1920" t="s">
        <v>472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427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427</v>
      </c>
      <c r="C1922" t="s">
        <v>68</v>
      </c>
      <c r="D1922" t="s">
        <v>471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427</v>
      </c>
      <c r="C1923" t="s">
        <v>68</v>
      </c>
      <c r="D1923" t="s">
        <v>450</v>
      </c>
      <c r="E1923" t="s">
        <v>450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427</v>
      </c>
      <c r="C1924" t="s">
        <v>68</v>
      </c>
      <c r="D1924" t="s">
        <v>450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427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427</v>
      </c>
      <c r="C1926" t="s">
        <v>68</v>
      </c>
      <c r="D1926" t="s">
        <v>141</v>
      </c>
      <c r="E1926" t="s">
        <v>472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427</v>
      </c>
      <c r="C1927" t="s">
        <v>68</v>
      </c>
      <c r="D1927" t="s">
        <v>451</v>
      </c>
      <c r="E1927" t="s">
        <v>451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427</v>
      </c>
      <c r="C1928" t="s">
        <v>68</v>
      </c>
      <c r="D1928" t="s">
        <v>604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427</v>
      </c>
      <c r="C1929" t="s">
        <v>68</v>
      </c>
      <c r="D1929" t="s">
        <v>604</v>
      </c>
      <c r="E1929" t="s">
        <v>604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427</v>
      </c>
      <c r="C1930" t="s">
        <v>68</v>
      </c>
      <c r="D1930" t="s">
        <v>472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427</v>
      </c>
      <c r="C1931" t="s">
        <v>68</v>
      </c>
      <c r="D1931" t="s">
        <v>472</v>
      </c>
      <c r="E1931" t="s">
        <v>472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520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520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520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520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520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520</v>
      </c>
      <c r="C1937" t="s">
        <v>56</v>
      </c>
      <c r="D1937" t="s">
        <v>451</v>
      </c>
      <c r="E1937" t="s">
        <v>451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520</v>
      </c>
      <c r="C1938" t="s">
        <v>56</v>
      </c>
      <c r="D1938" t="s">
        <v>452</v>
      </c>
      <c r="E1938" t="s">
        <v>452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520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520</v>
      </c>
      <c r="C1940" t="s">
        <v>58</v>
      </c>
      <c r="D1940" t="s">
        <v>141</v>
      </c>
      <c r="E1940" t="s">
        <v>451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520</v>
      </c>
      <c r="C1941" t="s">
        <v>58</v>
      </c>
      <c r="D1941" t="s">
        <v>451</v>
      </c>
      <c r="E1941" t="s">
        <v>451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520</v>
      </c>
      <c r="C1942" t="s">
        <v>58</v>
      </c>
      <c r="D1942" t="s">
        <v>451</v>
      </c>
      <c r="E1942" t="s">
        <v>472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520</v>
      </c>
      <c r="C1943" t="s">
        <v>58</v>
      </c>
      <c r="D1943" t="s">
        <v>452</v>
      </c>
      <c r="E1943" t="s">
        <v>452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520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520</v>
      </c>
      <c r="C1945" t="s">
        <v>60</v>
      </c>
      <c r="D1945" t="s">
        <v>450</v>
      </c>
      <c r="E1945" t="s">
        <v>450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520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520</v>
      </c>
      <c r="C1947" t="s">
        <v>60</v>
      </c>
      <c r="D1947" t="s">
        <v>451</v>
      </c>
      <c r="E1947" t="s">
        <v>451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520</v>
      </c>
      <c r="C1948" t="s">
        <v>60</v>
      </c>
      <c r="D1948" t="s">
        <v>452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520</v>
      </c>
      <c r="C1949" t="s">
        <v>60</v>
      </c>
      <c r="D1949" t="s">
        <v>452</v>
      </c>
      <c r="E1949" t="s">
        <v>452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520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520</v>
      </c>
      <c r="C1951" t="s">
        <v>62</v>
      </c>
      <c r="D1951" t="s">
        <v>471</v>
      </c>
      <c r="E1951" t="s">
        <v>471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520</v>
      </c>
      <c r="C1952" t="s">
        <v>62</v>
      </c>
      <c r="D1952" t="s">
        <v>450</v>
      </c>
      <c r="E1952" t="s">
        <v>450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520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520</v>
      </c>
      <c r="C1954" t="s">
        <v>62</v>
      </c>
      <c r="D1954" t="s">
        <v>141</v>
      </c>
      <c r="E1954" t="s">
        <v>472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520</v>
      </c>
      <c r="C1955" t="s">
        <v>62</v>
      </c>
      <c r="D1955" t="s">
        <v>451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520</v>
      </c>
      <c r="C1956" t="s">
        <v>62</v>
      </c>
      <c r="D1956" t="s">
        <v>451</v>
      </c>
      <c r="E1956" t="s">
        <v>451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520</v>
      </c>
      <c r="C1957" t="s">
        <v>62</v>
      </c>
      <c r="D1957" t="s">
        <v>451</v>
      </c>
      <c r="E1957" t="s">
        <v>472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520</v>
      </c>
      <c r="C1958" t="s">
        <v>62</v>
      </c>
      <c r="D1958" t="s">
        <v>452</v>
      </c>
      <c r="E1958" t="s">
        <v>452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520</v>
      </c>
      <c r="C1959" t="s">
        <v>62</v>
      </c>
      <c r="D1959" t="s">
        <v>472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520</v>
      </c>
      <c r="C1960" t="s">
        <v>62</v>
      </c>
      <c r="D1960" t="s">
        <v>472</v>
      </c>
      <c r="E1960" t="s">
        <v>472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520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520</v>
      </c>
      <c r="C1962" t="s">
        <v>64</v>
      </c>
      <c r="D1962" t="s">
        <v>471</v>
      </c>
      <c r="E1962" t="s">
        <v>471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520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520</v>
      </c>
      <c r="C1964" t="s">
        <v>64</v>
      </c>
      <c r="D1964" t="s">
        <v>451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520</v>
      </c>
      <c r="C1965" t="s">
        <v>64</v>
      </c>
      <c r="D1965" t="s">
        <v>451</v>
      </c>
      <c r="E1965" t="s">
        <v>451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520</v>
      </c>
      <c r="C1966" t="s">
        <v>64</v>
      </c>
      <c r="D1966" t="s">
        <v>452</v>
      </c>
      <c r="E1966" t="s">
        <v>452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520</v>
      </c>
      <c r="C1967" t="s">
        <v>64</v>
      </c>
      <c r="D1967" t="s">
        <v>472</v>
      </c>
      <c r="E1967" t="s">
        <v>472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520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520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520</v>
      </c>
      <c r="C1970" t="s">
        <v>66</v>
      </c>
      <c r="D1970" t="s">
        <v>451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520</v>
      </c>
      <c r="C1971" t="s">
        <v>66</v>
      </c>
      <c r="D1971" t="s">
        <v>451</v>
      </c>
      <c r="E1971" t="s">
        <v>451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520</v>
      </c>
      <c r="C1972" t="s">
        <v>66</v>
      </c>
      <c r="D1972" t="s">
        <v>452</v>
      </c>
      <c r="E1972" t="s">
        <v>452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520</v>
      </c>
      <c r="C1973" t="s">
        <v>66</v>
      </c>
      <c r="D1973" t="s">
        <v>472</v>
      </c>
      <c r="E1973" t="s">
        <v>472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520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520</v>
      </c>
      <c r="C1975" t="s">
        <v>68</v>
      </c>
      <c r="D1975" t="s">
        <v>450</v>
      </c>
      <c r="E1975" t="s">
        <v>450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520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520</v>
      </c>
      <c r="C1977" t="s">
        <v>68</v>
      </c>
      <c r="D1977" t="s">
        <v>451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520</v>
      </c>
      <c r="C1978" t="s">
        <v>68</v>
      </c>
      <c r="D1978" t="s">
        <v>451</v>
      </c>
      <c r="E1978" t="s">
        <v>451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520</v>
      </c>
      <c r="C1979" t="s">
        <v>68</v>
      </c>
      <c r="D1979" t="s">
        <v>452</v>
      </c>
      <c r="E1979" t="s">
        <v>452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520</v>
      </c>
      <c r="C1980" t="s">
        <v>68</v>
      </c>
      <c r="D1980" t="s">
        <v>604</v>
      </c>
      <c r="E1980" t="s">
        <v>604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520</v>
      </c>
      <c r="C1981" t="s">
        <v>68</v>
      </c>
      <c r="D1981" t="s">
        <v>472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520</v>
      </c>
      <c r="C1982" t="s">
        <v>68</v>
      </c>
      <c r="D1982" t="s">
        <v>472</v>
      </c>
      <c r="E1982" t="s">
        <v>472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521</v>
      </c>
      <c r="C1983" t="s">
        <v>52</v>
      </c>
      <c r="D1983" t="s">
        <v>448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521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521</v>
      </c>
      <c r="C1985" t="s">
        <v>52</v>
      </c>
      <c r="D1985" t="s">
        <v>452</v>
      </c>
      <c r="E1985" t="s">
        <v>452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521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521</v>
      </c>
      <c r="C1987" t="s">
        <v>54</v>
      </c>
      <c r="D1987" t="s">
        <v>452</v>
      </c>
      <c r="E1987" t="s">
        <v>452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521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521</v>
      </c>
      <c r="C1989" t="s">
        <v>56</v>
      </c>
      <c r="D1989" t="s">
        <v>452</v>
      </c>
      <c r="E1989" t="s">
        <v>452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521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521</v>
      </c>
      <c r="C1991" t="s">
        <v>58</v>
      </c>
      <c r="D1991" t="s">
        <v>452</v>
      </c>
      <c r="E1991" t="s">
        <v>452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521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521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521</v>
      </c>
      <c r="C1994" t="s">
        <v>60</v>
      </c>
      <c r="D1994" t="s">
        <v>451</v>
      </c>
      <c r="E1994" t="s">
        <v>451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521</v>
      </c>
      <c r="C1995" t="s">
        <v>60</v>
      </c>
      <c r="D1995" t="s">
        <v>452</v>
      </c>
      <c r="E1995" t="s">
        <v>452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521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521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521</v>
      </c>
      <c r="C1998" t="s">
        <v>62</v>
      </c>
      <c r="D1998" t="s">
        <v>451</v>
      </c>
      <c r="E1998" t="s">
        <v>451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521</v>
      </c>
      <c r="C1999" t="s">
        <v>62</v>
      </c>
      <c r="D1999" t="s">
        <v>473</v>
      </c>
      <c r="E1999" t="s">
        <v>473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521</v>
      </c>
      <c r="C2000" t="s">
        <v>62</v>
      </c>
      <c r="D2000" t="s">
        <v>452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521</v>
      </c>
      <c r="C2001" t="s">
        <v>62</v>
      </c>
      <c r="D2001" t="s">
        <v>452</v>
      </c>
      <c r="E2001" t="s">
        <v>452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521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521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521</v>
      </c>
      <c r="C2004" t="s">
        <v>64</v>
      </c>
      <c r="D2004" t="s">
        <v>452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521</v>
      </c>
      <c r="C2005" t="s">
        <v>64</v>
      </c>
      <c r="D2005" t="s">
        <v>452</v>
      </c>
      <c r="E2005" t="s">
        <v>452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521</v>
      </c>
      <c r="C2006" t="s">
        <v>64</v>
      </c>
      <c r="D2006" t="s">
        <v>604</v>
      </c>
      <c r="E2006" t="s">
        <v>604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521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521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521</v>
      </c>
      <c r="C2009" t="s">
        <v>66</v>
      </c>
      <c r="D2009" t="s">
        <v>451</v>
      </c>
      <c r="E2009" t="s">
        <v>451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521</v>
      </c>
      <c r="C2010" t="s">
        <v>66</v>
      </c>
      <c r="D2010" t="s">
        <v>452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521</v>
      </c>
      <c r="C2011" t="s">
        <v>66</v>
      </c>
      <c r="D2011" t="s">
        <v>452</v>
      </c>
      <c r="E2011" t="s">
        <v>452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521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521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521</v>
      </c>
      <c r="C2014" t="s">
        <v>68</v>
      </c>
      <c r="D2014" t="s">
        <v>141</v>
      </c>
      <c r="E2014" t="s">
        <v>604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521</v>
      </c>
      <c r="C2015" t="s">
        <v>68</v>
      </c>
      <c r="D2015" t="s">
        <v>452</v>
      </c>
      <c r="E2015" t="s">
        <v>452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521</v>
      </c>
      <c r="C2016" t="s">
        <v>68</v>
      </c>
      <c r="D2016" t="s">
        <v>604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521</v>
      </c>
      <c r="C2017" t="s">
        <v>68</v>
      </c>
      <c r="D2017" t="s">
        <v>604</v>
      </c>
      <c r="E2017" t="s">
        <v>604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522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522</v>
      </c>
      <c r="C2019" t="s">
        <v>52</v>
      </c>
      <c r="D2019" t="s">
        <v>452</v>
      </c>
      <c r="E2019" t="s">
        <v>452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522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522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522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522</v>
      </c>
      <c r="C2023" t="s">
        <v>56</v>
      </c>
      <c r="D2023" t="s">
        <v>452</v>
      </c>
      <c r="E2023" t="s">
        <v>452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522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522</v>
      </c>
      <c r="C2025" t="s">
        <v>58</v>
      </c>
      <c r="D2025" t="s">
        <v>450</v>
      </c>
      <c r="E2025" t="s">
        <v>450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522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522</v>
      </c>
      <c r="C2027" t="s">
        <v>58</v>
      </c>
      <c r="D2027" t="s">
        <v>451</v>
      </c>
      <c r="E2027" t="s">
        <v>451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522</v>
      </c>
      <c r="C2028" t="s">
        <v>58</v>
      </c>
      <c r="D2028" t="s">
        <v>452</v>
      </c>
      <c r="E2028" t="s">
        <v>452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522</v>
      </c>
      <c r="C2029" t="s">
        <v>58</v>
      </c>
      <c r="D2029" t="s">
        <v>453</v>
      </c>
      <c r="E2029" t="s">
        <v>453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522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522</v>
      </c>
      <c r="C2031" t="s">
        <v>60</v>
      </c>
      <c r="D2031" t="s">
        <v>450</v>
      </c>
      <c r="E2031" t="s">
        <v>471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522</v>
      </c>
      <c r="C2032" t="s">
        <v>60</v>
      </c>
      <c r="D2032" t="s">
        <v>450</v>
      </c>
      <c r="E2032" t="s">
        <v>450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522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522</v>
      </c>
      <c r="C2034" t="s">
        <v>60</v>
      </c>
      <c r="D2034" t="s">
        <v>451</v>
      </c>
      <c r="E2034" t="s">
        <v>451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522</v>
      </c>
      <c r="C2035" t="s">
        <v>60</v>
      </c>
      <c r="D2035" t="s">
        <v>452</v>
      </c>
      <c r="E2035" t="s">
        <v>450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522</v>
      </c>
      <c r="C2036" t="s">
        <v>60</v>
      </c>
      <c r="D2036" t="s">
        <v>452</v>
      </c>
      <c r="E2036" t="s">
        <v>452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522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522</v>
      </c>
      <c r="C2038" t="s">
        <v>62</v>
      </c>
      <c r="D2038" t="s">
        <v>450</v>
      </c>
      <c r="E2038" t="s">
        <v>450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522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522</v>
      </c>
      <c r="C2040" t="s">
        <v>62</v>
      </c>
      <c r="D2040" t="s">
        <v>451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522</v>
      </c>
      <c r="C2041" t="s">
        <v>62</v>
      </c>
      <c r="D2041" t="s">
        <v>451</v>
      </c>
      <c r="E2041" t="s">
        <v>451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522</v>
      </c>
      <c r="C2042" t="s">
        <v>62</v>
      </c>
      <c r="D2042" t="s">
        <v>452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522</v>
      </c>
      <c r="C2043" t="s">
        <v>62</v>
      </c>
      <c r="D2043" t="s">
        <v>452</v>
      </c>
      <c r="E2043" t="s">
        <v>452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522</v>
      </c>
      <c r="C2044" t="s">
        <v>62</v>
      </c>
      <c r="D2044" t="s">
        <v>472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522</v>
      </c>
      <c r="C2045" t="s">
        <v>62</v>
      </c>
      <c r="D2045" t="s">
        <v>472</v>
      </c>
      <c r="E2045" t="s">
        <v>472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522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522</v>
      </c>
      <c r="C2047" t="s">
        <v>64</v>
      </c>
      <c r="D2047" t="s">
        <v>451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522</v>
      </c>
      <c r="C2048" t="s">
        <v>64</v>
      </c>
      <c r="D2048" t="s">
        <v>451</v>
      </c>
      <c r="E2048" t="s">
        <v>451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522</v>
      </c>
      <c r="C2049" t="s">
        <v>64</v>
      </c>
      <c r="D2049" t="s">
        <v>473</v>
      </c>
      <c r="E2049" t="s">
        <v>473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522</v>
      </c>
      <c r="C2050" t="s">
        <v>64</v>
      </c>
      <c r="D2050" t="s">
        <v>452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522</v>
      </c>
      <c r="C2051" t="s">
        <v>64</v>
      </c>
      <c r="D2051" t="s">
        <v>452</v>
      </c>
      <c r="E2051" t="s">
        <v>452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522</v>
      </c>
      <c r="C2052" t="s">
        <v>64</v>
      </c>
      <c r="D2052" t="s">
        <v>472</v>
      </c>
      <c r="E2052" t="s">
        <v>472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522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522</v>
      </c>
      <c r="C2054" t="s">
        <v>66</v>
      </c>
      <c r="D2054" t="s">
        <v>450</v>
      </c>
      <c r="E2054" t="s">
        <v>450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522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522</v>
      </c>
      <c r="C2056" t="s">
        <v>66</v>
      </c>
      <c r="D2056" t="s">
        <v>451</v>
      </c>
      <c r="E2056" t="s">
        <v>451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522</v>
      </c>
      <c r="C2057" t="s">
        <v>66</v>
      </c>
      <c r="D2057" t="s">
        <v>452</v>
      </c>
      <c r="E2057" t="s">
        <v>452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522</v>
      </c>
      <c r="C2058" t="s">
        <v>66</v>
      </c>
      <c r="D2058" t="s">
        <v>472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522</v>
      </c>
      <c r="C2059" t="s">
        <v>66</v>
      </c>
      <c r="D2059" t="s">
        <v>472</v>
      </c>
      <c r="E2059" t="s">
        <v>472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522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522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522</v>
      </c>
      <c r="C2062" t="s">
        <v>68</v>
      </c>
      <c r="D2062" t="s">
        <v>451</v>
      </c>
      <c r="E2062" t="s">
        <v>451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522</v>
      </c>
      <c r="C2063" t="s">
        <v>68</v>
      </c>
      <c r="D2063" t="s">
        <v>473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522</v>
      </c>
      <c r="C2064" t="s">
        <v>68</v>
      </c>
      <c r="D2064" t="s">
        <v>452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522</v>
      </c>
      <c r="C2065" t="s">
        <v>68</v>
      </c>
      <c r="D2065" t="s">
        <v>452</v>
      </c>
      <c r="E2065" t="s">
        <v>452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522</v>
      </c>
      <c r="C2066" t="s">
        <v>68</v>
      </c>
      <c r="D2066" t="s">
        <v>604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523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523</v>
      </c>
      <c r="C2068" t="s">
        <v>54</v>
      </c>
      <c r="D2068" t="s">
        <v>450</v>
      </c>
      <c r="E2068" t="s">
        <v>450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523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523</v>
      </c>
      <c r="C2070" t="s">
        <v>54</v>
      </c>
      <c r="D2070" t="s">
        <v>452</v>
      </c>
      <c r="E2070" t="s">
        <v>452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523</v>
      </c>
      <c r="C2071" t="s">
        <v>56</v>
      </c>
      <c r="D2071" t="s">
        <v>450</v>
      </c>
      <c r="E2071" t="s">
        <v>450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523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523</v>
      </c>
      <c r="C2073" t="s">
        <v>56</v>
      </c>
      <c r="D2073" t="s">
        <v>451</v>
      </c>
      <c r="E2073" t="s">
        <v>451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523</v>
      </c>
      <c r="C2074" t="s">
        <v>56</v>
      </c>
      <c r="D2074" t="s">
        <v>452</v>
      </c>
      <c r="E2074" t="s">
        <v>452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523</v>
      </c>
      <c r="C2075" t="s">
        <v>58</v>
      </c>
      <c r="D2075" t="s">
        <v>450</v>
      </c>
      <c r="E2075" t="s">
        <v>471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523</v>
      </c>
      <c r="C2076" t="s">
        <v>58</v>
      </c>
      <c r="D2076" t="s">
        <v>450</v>
      </c>
      <c r="E2076" t="s">
        <v>450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523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523</v>
      </c>
      <c r="C2078" t="s">
        <v>58</v>
      </c>
      <c r="D2078" t="s">
        <v>451</v>
      </c>
      <c r="E2078" t="s">
        <v>451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523</v>
      </c>
      <c r="C2079" t="s">
        <v>58</v>
      </c>
      <c r="D2079" t="s">
        <v>452</v>
      </c>
      <c r="E2079" t="s">
        <v>452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523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523</v>
      </c>
      <c r="C2081" t="s">
        <v>60</v>
      </c>
      <c r="D2081" t="s">
        <v>471</v>
      </c>
      <c r="E2081" t="s">
        <v>471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523</v>
      </c>
      <c r="C2082" t="s">
        <v>60</v>
      </c>
      <c r="D2082" t="s">
        <v>471</v>
      </c>
      <c r="E2082" t="s">
        <v>450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523</v>
      </c>
      <c r="C2083" t="s">
        <v>60</v>
      </c>
      <c r="D2083" t="s">
        <v>450</v>
      </c>
      <c r="E2083" t="s">
        <v>471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523</v>
      </c>
      <c r="C2084" t="s">
        <v>60</v>
      </c>
      <c r="D2084" t="s">
        <v>450</v>
      </c>
      <c r="E2084" t="s">
        <v>450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523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523</v>
      </c>
      <c r="C2086" t="s">
        <v>60</v>
      </c>
      <c r="D2086" t="s">
        <v>451</v>
      </c>
      <c r="E2086" t="s">
        <v>451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523</v>
      </c>
      <c r="C2087" t="s">
        <v>60</v>
      </c>
      <c r="D2087" t="s">
        <v>452</v>
      </c>
      <c r="E2087" t="s">
        <v>452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523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523</v>
      </c>
      <c r="C2089" t="s">
        <v>62</v>
      </c>
      <c r="D2089" t="s">
        <v>471</v>
      </c>
      <c r="E2089" t="s">
        <v>471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523</v>
      </c>
      <c r="C2090" t="s">
        <v>62</v>
      </c>
      <c r="D2090" t="s">
        <v>450</v>
      </c>
      <c r="E2090" t="s">
        <v>450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523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523</v>
      </c>
      <c r="C2092" t="s">
        <v>62</v>
      </c>
      <c r="D2092" t="s">
        <v>451</v>
      </c>
      <c r="E2092" t="s">
        <v>451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523</v>
      </c>
      <c r="C2093" t="s">
        <v>62</v>
      </c>
      <c r="D2093" t="s">
        <v>473</v>
      </c>
      <c r="E2093" t="s">
        <v>473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523</v>
      </c>
      <c r="C2094" t="s">
        <v>62</v>
      </c>
      <c r="D2094" t="s">
        <v>452</v>
      </c>
      <c r="E2094" t="s">
        <v>452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523</v>
      </c>
      <c r="C2095" t="s">
        <v>62</v>
      </c>
      <c r="D2095" t="s">
        <v>472</v>
      </c>
      <c r="E2095" t="s">
        <v>472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523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523</v>
      </c>
      <c r="C2097" t="s">
        <v>64</v>
      </c>
      <c r="D2097" t="s">
        <v>450</v>
      </c>
      <c r="E2097" t="s">
        <v>450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523</v>
      </c>
      <c r="C2098" t="s">
        <v>64</v>
      </c>
      <c r="D2098" t="s">
        <v>450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523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523</v>
      </c>
      <c r="C2100" t="s">
        <v>64</v>
      </c>
      <c r="D2100" t="s">
        <v>141</v>
      </c>
      <c r="E2100" t="s">
        <v>472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523</v>
      </c>
      <c r="C2101" t="s">
        <v>64</v>
      </c>
      <c r="D2101" t="s">
        <v>451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523</v>
      </c>
      <c r="C2102" t="s">
        <v>64</v>
      </c>
      <c r="D2102" t="s">
        <v>451</v>
      </c>
      <c r="E2102" t="s">
        <v>451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523</v>
      </c>
      <c r="C2103" t="s">
        <v>64</v>
      </c>
      <c r="D2103" t="s">
        <v>452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523</v>
      </c>
      <c r="C2104" t="s">
        <v>64</v>
      </c>
      <c r="D2104" t="s">
        <v>452</v>
      </c>
      <c r="E2104" t="s">
        <v>452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523</v>
      </c>
      <c r="C2105" t="s">
        <v>64</v>
      </c>
      <c r="D2105" t="s">
        <v>604</v>
      </c>
      <c r="E2105" t="s">
        <v>604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523</v>
      </c>
      <c r="C2106" t="s">
        <v>64</v>
      </c>
      <c r="D2106" t="s">
        <v>474</v>
      </c>
      <c r="E2106" t="s">
        <v>474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523</v>
      </c>
      <c r="C2107" t="s">
        <v>64</v>
      </c>
      <c r="D2107" t="s">
        <v>472</v>
      </c>
      <c r="E2107" t="s">
        <v>472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523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523</v>
      </c>
      <c r="C2109" t="s">
        <v>66</v>
      </c>
      <c r="D2109" t="s">
        <v>450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523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523</v>
      </c>
      <c r="C2111" t="s">
        <v>66</v>
      </c>
      <c r="D2111" t="s">
        <v>451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523</v>
      </c>
      <c r="C2112" t="s">
        <v>66</v>
      </c>
      <c r="D2112" t="s">
        <v>451</v>
      </c>
      <c r="E2112" t="s">
        <v>451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523</v>
      </c>
      <c r="C2113" t="s">
        <v>66</v>
      </c>
      <c r="D2113" t="s">
        <v>473</v>
      </c>
      <c r="E2113" t="s">
        <v>451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523</v>
      </c>
      <c r="C2114" t="s">
        <v>66</v>
      </c>
      <c r="D2114" t="s">
        <v>452</v>
      </c>
      <c r="E2114" t="s">
        <v>452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523</v>
      </c>
      <c r="C2115" t="s">
        <v>66</v>
      </c>
      <c r="D2115" t="s">
        <v>604</v>
      </c>
      <c r="E2115" t="s">
        <v>604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523</v>
      </c>
      <c r="C2116" t="s">
        <v>66</v>
      </c>
      <c r="D2116" t="s">
        <v>472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523</v>
      </c>
      <c r="C2117" t="s">
        <v>66</v>
      </c>
      <c r="D2117" t="s">
        <v>472</v>
      </c>
      <c r="E2117" t="s">
        <v>472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523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523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523</v>
      </c>
      <c r="C2120" t="s">
        <v>68</v>
      </c>
      <c r="D2120" t="s">
        <v>451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523</v>
      </c>
      <c r="C2121" t="s">
        <v>68</v>
      </c>
      <c r="D2121" t="s">
        <v>451</v>
      </c>
      <c r="E2121" t="s">
        <v>451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523</v>
      </c>
      <c r="C2122" t="s">
        <v>68</v>
      </c>
      <c r="D2122" t="s">
        <v>604</v>
      </c>
      <c r="E2122" t="s">
        <v>604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523</v>
      </c>
      <c r="C2123" t="s">
        <v>68</v>
      </c>
      <c r="D2123" t="s">
        <v>474</v>
      </c>
      <c r="E2123" t="s">
        <v>474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523</v>
      </c>
      <c r="C2124" t="s">
        <v>68</v>
      </c>
      <c r="D2124" t="s">
        <v>472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523</v>
      </c>
      <c r="C2125" t="s">
        <v>68</v>
      </c>
      <c r="D2125" t="s">
        <v>472</v>
      </c>
      <c r="E2125" t="s">
        <v>472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524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524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524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524</v>
      </c>
      <c r="C2129" t="s">
        <v>54</v>
      </c>
      <c r="D2129" t="s">
        <v>451</v>
      </c>
      <c r="E2129" t="s">
        <v>451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524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524</v>
      </c>
      <c r="C2131" t="s">
        <v>56</v>
      </c>
      <c r="D2131" t="s">
        <v>450</v>
      </c>
      <c r="E2131" t="s">
        <v>450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524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524</v>
      </c>
      <c r="C2133" t="s">
        <v>56</v>
      </c>
      <c r="D2133" t="s">
        <v>451</v>
      </c>
      <c r="E2133" t="s">
        <v>451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524</v>
      </c>
      <c r="C2134" t="s">
        <v>56</v>
      </c>
      <c r="D2134" t="s">
        <v>452</v>
      </c>
      <c r="E2134" t="s">
        <v>452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524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524</v>
      </c>
      <c r="C2136" t="s">
        <v>58</v>
      </c>
      <c r="D2136" t="s">
        <v>450</v>
      </c>
      <c r="E2136" t="s">
        <v>450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524</v>
      </c>
      <c r="C2137" t="s">
        <v>58</v>
      </c>
      <c r="D2137" t="s">
        <v>141</v>
      </c>
      <c r="E2137" t="s">
        <v>450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524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524</v>
      </c>
      <c r="C2139" t="s">
        <v>58</v>
      </c>
      <c r="D2139" t="s">
        <v>451</v>
      </c>
      <c r="E2139" t="s">
        <v>451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524</v>
      </c>
      <c r="C2140" t="s">
        <v>58</v>
      </c>
      <c r="D2140" t="s">
        <v>452</v>
      </c>
      <c r="E2140" t="s">
        <v>452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524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524</v>
      </c>
      <c r="C2142" t="s">
        <v>60</v>
      </c>
      <c r="D2142" t="s">
        <v>471</v>
      </c>
      <c r="E2142" t="s">
        <v>471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524</v>
      </c>
      <c r="C2143" t="s">
        <v>60</v>
      </c>
      <c r="D2143" t="s">
        <v>450</v>
      </c>
      <c r="E2143" t="s">
        <v>450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524</v>
      </c>
      <c r="C2144" t="s">
        <v>60</v>
      </c>
      <c r="D2144" t="s">
        <v>450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524</v>
      </c>
      <c r="C2145" t="s">
        <v>60</v>
      </c>
      <c r="D2145" t="s">
        <v>141</v>
      </c>
      <c r="E2145" t="s">
        <v>450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524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524</v>
      </c>
      <c r="C2147" t="s">
        <v>60</v>
      </c>
      <c r="D2147" t="s">
        <v>451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524</v>
      </c>
      <c r="C2148" t="s">
        <v>60</v>
      </c>
      <c r="D2148" t="s">
        <v>451</v>
      </c>
      <c r="E2148" t="s">
        <v>451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524</v>
      </c>
      <c r="C2149" t="s">
        <v>60</v>
      </c>
      <c r="D2149" t="s">
        <v>452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524</v>
      </c>
      <c r="C2150" t="s">
        <v>60</v>
      </c>
      <c r="D2150" t="s">
        <v>452</v>
      </c>
      <c r="E2150" t="s">
        <v>452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524</v>
      </c>
      <c r="C2151" t="s">
        <v>60</v>
      </c>
      <c r="D2151" t="s">
        <v>472</v>
      </c>
      <c r="E2151" t="s">
        <v>472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524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524</v>
      </c>
      <c r="C2153" t="s">
        <v>62</v>
      </c>
      <c r="D2153" t="s">
        <v>471</v>
      </c>
      <c r="E2153" t="s">
        <v>471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524</v>
      </c>
      <c r="C2154" t="s">
        <v>62</v>
      </c>
      <c r="D2154" t="s">
        <v>471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524</v>
      </c>
      <c r="C2155" t="s">
        <v>62</v>
      </c>
      <c r="D2155" t="s">
        <v>450</v>
      </c>
      <c r="E2155" t="s">
        <v>450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524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524</v>
      </c>
      <c r="C2157" t="s">
        <v>62</v>
      </c>
      <c r="D2157" t="s">
        <v>141</v>
      </c>
      <c r="E2157" t="s">
        <v>472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524</v>
      </c>
      <c r="C2158" t="s">
        <v>62</v>
      </c>
      <c r="D2158" t="s">
        <v>451</v>
      </c>
      <c r="E2158" t="s">
        <v>451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524</v>
      </c>
      <c r="C2159" t="s">
        <v>62</v>
      </c>
      <c r="D2159" t="s">
        <v>452</v>
      </c>
      <c r="E2159" t="s">
        <v>452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524</v>
      </c>
      <c r="C2160" t="s">
        <v>62</v>
      </c>
      <c r="D2160" t="s">
        <v>604</v>
      </c>
      <c r="E2160" t="s">
        <v>604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524</v>
      </c>
      <c r="C2161" t="s">
        <v>62</v>
      </c>
      <c r="D2161" t="s">
        <v>472</v>
      </c>
      <c r="E2161" t="s">
        <v>472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524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524</v>
      </c>
      <c r="C2163" t="s">
        <v>64</v>
      </c>
      <c r="D2163" t="s">
        <v>603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524</v>
      </c>
      <c r="C2164" t="s">
        <v>64</v>
      </c>
      <c r="D2164" t="s">
        <v>471</v>
      </c>
      <c r="E2164" t="s">
        <v>471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524</v>
      </c>
      <c r="C2165" t="s">
        <v>64</v>
      </c>
      <c r="D2165" t="s">
        <v>450</v>
      </c>
      <c r="E2165" t="s">
        <v>450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524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524</v>
      </c>
      <c r="C2167" t="s">
        <v>64</v>
      </c>
      <c r="D2167" t="s">
        <v>451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524</v>
      </c>
      <c r="C2168" t="s">
        <v>64</v>
      </c>
      <c r="D2168" t="s">
        <v>451</v>
      </c>
      <c r="E2168" t="s">
        <v>451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524</v>
      </c>
      <c r="C2169" t="s">
        <v>64</v>
      </c>
      <c r="D2169" t="s">
        <v>473</v>
      </c>
      <c r="E2169" t="s">
        <v>473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524</v>
      </c>
      <c r="C2170" t="s">
        <v>64</v>
      </c>
      <c r="D2170" t="s">
        <v>604</v>
      </c>
      <c r="E2170" t="s">
        <v>604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524</v>
      </c>
      <c r="C2171" t="s">
        <v>64</v>
      </c>
      <c r="D2171" t="s">
        <v>472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524</v>
      </c>
      <c r="C2172" t="s">
        <v>64</v>
      </c>
      <c r="D2172" t="s">
        <v>472</v>
      </c>
      <c r="E2172" t="s">
        <v>472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524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524</v>
      </c>
      <c r="C2174" t="s">
        <v>66</v>
      </c>
      <c r="D2174" t="s">
        <v>450</v>
      </c>
      <c r="E2174" t="s">
        <v>450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524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524</v>
      </c>
      <c r="C2176" t="s">
        <v>66</v>
      </c>
      <c r="D2176" t="s">
        <v>451</v>
      </c>
      <c r="E2176" t="s">
        <v>451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524</v>
      </c>
      <c r="C2177" t="s">
        <v>66</v>
      </c>
      <c r="D2177" t="s">
        <v>473</v>
      </c>
      <c r="E2177" t="s">
        <v>473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524</v>
      </c>
      <c r="C2178" t="s">
        <v>66</v>
      </c>
      <c r="D2178" t="s">
        <v>452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524</v>
      </c>
      <c r="C2179" t="s">
        <v>66</v>
      </c>
      <c r="D2179" t="s">
        <v>604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524</v>
      </c>
      <c r="C2180" t="s">
        <v>66</v>
      </c>
      <c r="D2180" t="s">
        <v>604</v>
      </c>
      <c r="E2180" t="s">
        <v>604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524</v>
      </c>
      <c r="C2181" t="s">
        <v>66</v>
      </c>
      <c r="D2181" t="s">
        <v>472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524</v>
      </c>
      <c r="C2182" t="s">
        <v>66</v>
      </c>
      <c r="D2182" t="s">
        <v>472</v>
      </c>
      <c r="E2182" t="s">
        <v>472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524</v>
      </c>
      <c r="C2183" t="s">
        <v>66</v>
      </c>
      <c r="D2183" t="s">
        <v>479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524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524</v>
      </c>
      <c r="C2185" t="s">
        <v>68</v>
      </c>
      <c r="D2185" t="s">
        <v>450</v>
      </c>
      <c r="E2185" t="s">
        <v>450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524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524</v>
      </c>
      <c r="C2187" t="s">
        <v>68</v>
      </c>
      <c r="D2187" t="s">
        <v>451</v>
      </c>
      <c r="E2187" t="s">
        <v>471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524</v>
      </c>
      <c r="C2188" t="s">
        <v>68</v>
      </c>
      <c r="D2188" t="s">
        <v>451</v>
      </c>
      <c r="E2188" t="s">
        <v>451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524</v>
      </c>
      <c r="C2189" t="s">
        <v>68</v>
      </c>
      <c r="D2189" t="s">
        <v>473</v>
      </c>
      <c r="E2189" t="s">
        <v>473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524</v>
      </c>
      <c r="C2190" t="s">
        <v>68</v>
      </c>
      <c r="D2190" t="s">
        <v>604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524</v>
      </c>
      <c r="C2191" t="s">
        <v>68</v>
      </c>
      <c r="D2191" t="s">
        <v>604</v>
      </c>
      <c r="E2191" t="s">
        <v>604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524</v>
      </c>
      <c r="C2192" t="s">
        <v>68</v>
      </c>
      <c r="D2192" t="s">
        <v>472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524</v>
      </c>
      <c r="C2193" t="s">
        <v>68</v>
      </c>
      <c r="D2193" t="s">
        <v>472</v>
      </c>
      <c r="E2193" t="s">
        <v>472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524</v>
      </c>
      <c r="C2194" t="s">
        <v>68</v>
      </c>
      <c r="D2194" t="s">
        <v>479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525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525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525</v>
      </c>
      <c r="C2197" t="s">
        <v>52</v>
      </c>
      <c r="D2197" t="s">
        <v>452</v>
      </c>
      <c r="E2197" t="s">
        <v>452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525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525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525</v>
      </c>
      <c r="C2200" t="s">
        <v>54</v>
      </c>
      <c r="D2200" t="s">
        <v>452</v>
      </c>
      <c r="E2200" t="s">
        <v>452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525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525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525</v>
      </c>
      <c r="C2203" t="s">
        <v>56</v>
      </c>
      <c r="D2203" t="s">
        <v>451</v>
      </c>
      <c r="E2203" t="s">
        <v>451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525</v>
      </c>
      <c r="C2204" t="s">
        <v>56</v>
      </c>
      <c r="D2204" t="s">
        <v>452</v>
      </c>
      <c r="E2204" t="s">
        <v>452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525</v>
      </c>
      <c r="C2205" t="s">
        <v>58</v>
      </c>
      <c r="D2205" t="s">
        <v>450</v>
      </c>
      <c r="E2205" t="s">
        <v>450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525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525</v>
      </c>
      <c r="C2207" t="s">
        <v>58</v>
      </c>
      <c r="D2207" t="s">
        <v>451</v>
      </c>
      <c r="E2207" t="s">
        <v>451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525</v>
      </c>
      <c r="C2208" t="s">
        <v>58</v>
      </c>
      <c r="D2208" t="s">
        <v>452</v>
      </c>
      <c r="E2208" t="s">
        <v>452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525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525</v>
      </c>
      <c r="C2210" t="s">
        <v>60</v>
      </c>
      <c r="D2210" t="s">
        <v>450</v>
      </c>
      <c r="E2210" t="s">
        <v>450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525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525</v>
      </c>
      <c r="C2212" t="s">
        <v>60</v>
      </c>
      <c r="D2212" t="s">
        <v>451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525</v>
      </c>
      <c r="C2213" t="s">
        <v>60</v>
      </c>
      <c r="D2213" t="s">
        <v>451</v>
      </c>
      <c r="E2213" t="s">
        <v>451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525</v>
      </c>
      <c r="C2214" t="s">
        <v>60</v>
      </c>
      <c r="D2214" t="s">
        <v>452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525</v>
      </c>
      <c r="C2215" t="s">
        <v>60</v>
      </c>
      <c r="D2215" t="s">
        <v>452</v>
      </c>
      <c r="E2215" t="s">
        <v>452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525</v>
      </c>
      <c r="C2216" t="s">
        <v>60</v>
      </c>
      <c r="D2216" t="s">
        <v>472</v>
      </c>
      <c r="E2216" t="s">
        <v>472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525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525</v>
      </c>
      <c r="C2218" t="s">
        <v>62</v>
      </c>
      <c r="D2218" t="s">
        <v>141</v>
      </c>
      <c r="E2218" t="s">
        <v>448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525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525</v>
      </c>
      <c r="C2220" t="s">
        <v>62</v>
      </c>
      <c r="D2220" t="s">
        <v>451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525</v>
      </c>
      <c r="C2221" t="s">
        <v>62</v>
      </c>
      <c r="D2221" t="s">
        <v>451</v>
      </c>
      <c r="E2221" t="s">
        <v>451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525</v>
      </c>
      <c r="C2222" t="s">
        <v>62</v>
      </c>
      <c r="D2222" t="s">
        <v>452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525</v>
      </c>
      <c r="C2223" t="s">
        <v>62</v>
      </c>
      <c r="D2223" t="s">
        <v>452</v>
      </c>
      <c r="E2223" t="s">
        <v>452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525</v>
      </c>
      <c r="C2224" t="s">
        <v>62</v>
      </c>
      <c r="D2224" t="s">
        <v>472</v>
      </c>
      <c r="E2224" t="s">
        <v>472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525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525</v>
      </c>
      <c r="C2226" t="s">
        <v>64</v>
      </c>
      <c r="D2226" t="s">
        <v>471</v>
      </c>
      <c r="E2226" t="s">
        <v>471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525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525</v>
      </c>
      <c r="C2228" t="s">
        <v>64</v>
      </c>
      <c r="D2228" t="s">
        <v>141</v>
      </c>
      <c r="E2228" t="s">
        <v>472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525</v>
      </c>
      <c r="C2229" t="s">
        <v>64</v>
      </c>
      <c r="D2229" t="s">
        <v>451</v>
      </c>
      <c r="E2229" t="s">
        <v>451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525</v>
      </c>
      <c r="C2230" t="s">
        <v>64</v>
      </c>
      <c r="D2230" t="s">
        <v>452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525</v>
      </c>
      <c r="C2231" t="s">
        <v>64</v>
      </c>
      <c r="D2231" t="s">
        <v>452</v>
      </c>
      <c r="E2231" t="s">
        <v>452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525</v>
      </c>
      <c r="C2232" t="s">
        <v>64</v>
      </c>
      <c r="D2232" t="s">
        <v>472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525</v>
      </c>
      <c r="C2233" t="s">
        <v>64</v>
      </c>
      <c r="D2233" t="s">
        <v>472</v>
      </c>
      <c r="E2233" t="s">
        <v>472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525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525</v>
      </c>
      <c r="C2235" t="s">
        <v>66</v>
      </c>
      <c r="D2235" t="s">
        <v>450</v>
      </c>
      <c r="E2235" t="s">
        <v>450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525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525</v>
      </c>
      <c r="C2237" t="s">
        <v>66</v>
      </c>
      <c r="D2237" t="s">
        <v>451</v>
      </c>
      <c r="E2237" t="s">
        <v>451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525</v>
      </c>
      <c r="C2238" t="s">
        <v>66</v>
      </c>
      <c r="D2238" t="s">
        <v>452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525</v>
      </c>
      <c r="C2239" t="s">
        <v>66</v>
      </c>
      <c r="D2239" t="s">
        <v>452</v>
      </c>
      <c r="E2239" t="s">
        <v>452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525</v>
      </c>
      <c r="C2240" t="s">
        <v>66</v>
      </c>
      <c r="D2240" t="s">
        <v>472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525</v>
      </c>
      <c r="C2241" t="s">
        <v>66</v>
      </c>
      <c r="D2241" t="s">
        <v>472</v>
      </c>
      <c r="E2241" t="s">
        <v>472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525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525</v>
      </c>
      <c r="C2243" t="s">
        <v>68</v>
      </c>
      <c r="D2243" t="s">
        <v>450</v>
      </c>
      <c r="E2243" t="s">
        <v>450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525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525</v>
      </c>
      <c r="C2245" t="s">
        <v>68</v>
      </c>
      <c r="D2245" t="s">
        <v>141</v>
      </c>
      <c r="E2245" t="s">
        <v>452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525</v>
      </c>
      <c r="C2246" t="s">
        <v>68</v>
      </c>
      <c r="D2246" t="s">
        <v>141</v>
      </c>
      <c r="E2246" t="s">
        <v>472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525</v>
      </c>
      <c r="C2247" t="s">
        <v>68</v>
      </c>
      <c r="D2247" t="s">
        <v>451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525</v>
      </c>
      <c r="C2248" t="s">
        <v>68</v>
      </c>
      <c r="D2248" t="s">
        <v>451</v>
      </c>
      <c r="E2248" t="s">
        <v>451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525</v>
      </c>
      <c r="C2249" t="s">
        <v>68</v>
      </c>
      <c r="D2249" t="s">
        <v>473</v>
      </c>
      <c r="E2249" t="s">
        <v>473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525</v>
      </c>
      <c r="C2250" t="s">
        <v>68</v>
      </c>
      <c r="D2250" t="s">
        <v>452</v>
      </c>
      <c r="E2250" t="s">
        <v>452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525</v>
      </c>
      <c r="C2251" t="s">
        <v>68</v>
      </c>
      <c r="D2251" t="s">
        <v>604</v>
      </c>
      <c r="E2251" t="s">
        <v>604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525</v>
      </c>
      <c r="C2252" t="s">
        <v>68</v>
      </c>
      <c r="D2252" t="s">
        <v>472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525</v>
      </c>
      <c r="C2253" t="s">
        <v>68</v>
      </c>
      <c r="D2253" t="s">
        <v>472</v>
      </c>
      <c r="E2253" t="s">
        <v>472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0" t="s">
        <v>526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t="s">
        <v>468</v>
      </c>
      <c r="AU6" t="s">
        <v>469</v>
      </c>
      <c r="AV6" t="s">
        <v>470</v>
      </c>
    </row>
    <row r="7" spans="1:48" ht="12.75" hidden="1" customHeight="1">
      <c r="B7" t="s">
        <v>400</v>
      </c>
      <c r="C7" t="s">
        <v>52</v>
      </c>
      <c r="D7" t="s">
        <v>450</v>
      </c>
      <c r="E7" t="s">
        <v>450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614</v>
      </c>
      <c r="AE7" t="s">
        <v>614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400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450</v>
      </c>
      <c r="AC8" t="s">
        <v>450</v>
      </c>
      <c r="AD8" t="s">
        <v>450</v>
      </c>
      <c r="AE8" t="s">
        <v>614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400</v>
      </c>
      <c r="C9" t="s">
        <v>52</v>
      </c>
      <c r="D9" t="s">
        <v>452</v>
      </c>
      <c r="E9" t="s">
        <v>452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450</v>
      </c>
      <c r="AC9" t="s">
        <v>141</v>
      </c>
      <c r="AD9" t="s">
        <v>450</v>
      </c>
      <c r="AE9" t="s">
        <v>614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400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450</v>
      </c>
      <c r="AC10" t="s">
        <v>472</v>
      </c>
      <c r="AD10" t="s">
        <v>450</v>
      </c>
      <c r="AE10" t="s">
        <v>614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400</v>
      </c>
      <c r="C11" t="s">
        <v>54</v>
      </c>
      <c r="D11" t="s">
        <v>451</v>
      </c>
      <c r="E11" t="s">
        <v>451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450</v>
      </c>
      <c r="AC11" t="s">
        <v>614</v>
      </c>
      <c r="AD11" t="s">
        <v>450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400</v>
      </c>
      <c r="C12" t="s">
        <v>54</v>
      </c>
      <c r="D12" t="s">
        <v>452</v>
      </c>
      <c r="E12" t="s">
        <v>452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450</v>
      </c>
      <c r="AC12" t="s">
        <v>614</v>
      </c>
      <c r="AD12" t="s">
        <v>450</v>
      </c>
      <c r="AE12" t="s">
        <v>614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400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450</v>
      </c>
      <c r="AC13" t="s">
        <v>479</v>
      </c>
      <c r="AD13" t="s">
        <v>450</v>
      </c>
      <c r="AE13" t="s">
        <v>614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400</v>
      </c>
      <c r="C14" t="s">
        <v>56</v>
      </c>
      <c r="D14" t="s">
        <v>451</v>
      </c>
      <c r="E14" t="s">
        <v>451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628</v>
      </c>
      <c r="AD14" t="s">
        <v>141</v>
      </c>
      <c r="AE14" t="s">
        <v>614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400</v>
      </c>
      <c r="C15" t="s">
        <v>56</v>
      </c>
      <c r="D15" t="s">
        <v>452</v>
      </c>
      <c r="E15" t="s">
        <v>452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471</v>
      </c>
      <c r="AD15" t="s">
        <v>141</v>
      </c>
      <c r="AE15" t="s">
        <v>614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400</v>
      </c>
      <c r="C16" t="s">
        <v>58</v>
      </c>
      <c r="D16" t="s">
        <v>450</v>
      </c>
      <c r="E16" t="s">
        <v>450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450</v>
      </c>
      <c r="AD16" t="s">
        <v>141</v>
      </c>
      <c r="AE16" t="s">
        <v>614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400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400</v>
      </c>
      <c r="C18" t="s">
        <v>58</v>
      </c>
      <c r="D18" t="s">
        <v>451</v>
      </c>
      <c r="E18" s="245" t="s">
        <v>451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614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400</v>
      </c>
      <c r="C19" t="s">
        <v>58</v>
      </c>
      <c r="D19" t="s">
        <v>473</v>
      </c>
      <c r="E19" t="s">
        <v>451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473</v>
      </c>
      <c r="AD19" t="s">
        <v>141</v>
      </c>
      <c r="AE19" t="s">
        <v>614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400</v>
      </c>
      <c r="C20" t="s">
        <v>58</v>
      </c>
      <c r="D20" t="s">
        <v>452</v>
      </c>
      <c r="E20" t="s">
        <v>451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452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400</v>
      </c>
      <c r="C21" t="s">
        <v>58</v>
      </c>
      <c r="D21" t="s">
        <v>452</v>
      </c>
      <c r="E21" t="s">
        <v>452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452</v>
      </c>
      <c r="AD21" t="s">
        <v>141</v>
      </c>
      <c r="AE21" t="s">
        <v>614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400</v>
      </c>
      <c r="C22" t="s">
        <v>60</v>
      </c>
      <c r="D22" t="s">
        <v>471</v>
      </c>
      <c r="E22" t="s">
        <v>471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452</v>
      </c>
      <c r="AD22" t="s">
        <v>452</v>
      </c>
      <c r="AE22" t="s">
        <v>614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400</v>
      </c>
      <c r="C23" t="s">
        <v>60</v>
      </c>
      <c r="D23" t="s">
        <v>450</v>
      </c>
      <c r="E23" t="s">
        <v>450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629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400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629</v>
      </c>
      <c r="AD24" t="s">
        <v>141</v>
      </c>
      <c r="AE24" t="s">
        <v>614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400</v>
      </c>
      <c r="C25" t="s">
        <v>60</v>
      </c>
      <c r="D25" t="s">
        <v>451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629</v>
      </c>
      <c r="AD25" t="s">
        <v>452</v>
      </c>
      <c r="AE25" t="s">
        <v>614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400</v>
      </c>
      <c r="C26" t="s">
        <v>60</v>
      </c>
      <c r="D26" t="s">
        <v>451</v>
      </c>
      <c r="E26" t="s">
        <v>451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474</v>
      </c>
      <c r="AD26" t="s">
        <v>141</v>
      </c>
      <c r="AE26" t="s">
        <v>614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400</v>
      </c>
      <c r="C27" t="s">
        <v>60</v>
      </c>
      <c r="D27" t="s">
        <v>451</v>
      </c>
      <c r="E27" t="s">
        <v>473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472</v>
      </c>
      <c r="AD27" t="s">
        <v>450</v>
      </c>
      <c r="AE27" t="s">
        <v>614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400</v>
      </c>
      <c r="C28" t="s">
        <v>60</v>
      </c>
      <c r="D28" t="s">
        <v>451</v>
      </c>
      <c r="E28" t="s">
        <v>452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472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400</v>
      </c>
      <c r="C29" t="s">
        <v>60</v>
      </c>
      <c r="D29" t="s">
        <v>452</v>
      </c>
      <c r="E29" t="s">
        <v>450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472</v>
      </c>
      <c r="AD29" t="s">
        <v>141</v>
      </c>
      <c r="AE29" t="s">
        <v>614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400</v>
      </c>
      <c r="C30" t="s">
        <v>60</v>
      </c>
      <c r="D30" t="s">
        <v>452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472</v>
      </c>
      <c r="AD30" t="s">
        <v>451</v>
      </c>
      <c r="AE30" t="s">
        <v>614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400</v>
      </c>
      <c r="C31" t="s">
        <v>60</v>
      </c>
      <c r="D31" t="s">
        <v>452</v>
      </c>
      <c r="E31" t="s">
        <v>452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614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400</v>
      </c>
      <c r="C32" t="s">
        <v>60</v>
      </c>
      <c r="D32" t="s">
        <v>472</v>
      </c>
      <c r="E32" t="s">
        <v>472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614</v>
      </c>
      <c r="AD32" t="s">
        <v>141</v>
      </c>
      <c r="AE32" t="s">
        <v>614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400</v>
      </c>
      <c r="C33" t="s">
        <v>60</v>
      </c>
      <c r="D33" t="s">
        <v>479</v>
      </c>
      <c r="E33" t="s">
        <v>479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614</v>
      </c>
      <c r="AD33" t="s">
        <v>452</v>
      </c>
      <c r="AE33" t="s">
        <v>614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400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527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400</v>
      </c>
      <c r="C35" t="s">
        <v>62</v>
      </c>
      <c r="D35" t="s">
        <v>450</v>
      </c>
      <c r="E35" t="s">
        <v>450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527</v>
      </c>
      <c r="AD35" t="s">
        <v>141</v>
      </c>
      <c r="AE35" t="s">
        <v>614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400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479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400</v>
      </c>
      <c r="C37" t="s">
        <v>62</v>
      </c>
      <c r="D37" t="s">
        <v>141</v>
      </c>
      <c r="E37" t="s">
        <v>473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479</v>
      </c>
      <c r="AD37" t="s">
        <v>141</v>
      </c>
      <c r="AE37" t="s">
        <v>614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400</v>
      </c>
      <c r="C38" t="s">
        <v>62</v>
      </c>
      <c r="D38" t="s">
        <v>141</v>
      </c>
      <c r="E38" t="s">
        <v>472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475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400</v>
      </c>
      <c r="C39" t="s">
        <v>62</v>
      </c>
      <c r="D39" t="s">
        <v>451</v>
      </c>
      <c r="E39" t="s">
        <v>451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475</v>
      </c>
      <c r="AD39" t="s">
        <v>141</v>
      </c>
      <c r="AE39" t="s">
        <v>614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400</v>
      </c>
      <c r="C40" t="s">
        <v>62</v>
      </c>
      <c r="D40" t="s">
        <v>451</v>
      </c>
      <c r="E40" t="s">
        <v>472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451</v>
      </c>
      <c r="AC40" t="s">
        <v>471</v>
      </c>
      <c r="AD40" t="s">
        <v>451</v>
      </c>
      <c r="AE40" t="s">
        <v>614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400</v>
      </c>
      <c r="C41" t="s">
        <v>62</v>
      </c>
      <c r="D41" t="s">
        <v>473</v>
      </c>
      <c r="E41" t="s">
        <v>473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451</v>
      </c>
      <c r="AC41" t="s">
        <v>141</v>
      </c>
      <c r="AD41" t="s">
        <v>451</v>
      </c>
      <c r="AE41" t="s">
        <v>614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400</v>
      </c>
      <c r="C42" t="s">
        <v>62</v>
      </c>
      <c r="D42" t="s">
        <v>452</v>
      </c>
      <c r="E42" t="s">
        <v>450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451</v>
      </c>
      <c r="AC42" t="s">
        <v>473</v>
      </c>
      <c r="AD42" t="s">
        <v>451</v>
      </c>
      <c r="AE42" t="s">
        <v>614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400</v>
      </c>
      <c r="C43" t="s">
        <v>62</v>
      </c>
      <c r="D43" t="s">
        <v>452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451</v>
      </c>
      <c r="AC43" t="s">
        <v>629</v>
      </c>
      <c r="AD43" t="s">
        <v>451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400</v>
      </c>
      <c r="C44" t="s">
        <v>62</v>
      </c>
      <c r="D44" t="s">
        <v>452</v>
      </c>
      <c r="E44" s="245" t="s">
        <v>451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451</v>
      </c>
      <c r="AC44" t="s">
        <v>629</v>
      </c>
      <c r="AD44" t="s">
        <v>451</v>
      </c>
      <c r="AE44" t="s">
        <v>614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400</v>
      </c>
      <c r="C45" t="s">
        <v>62</v>
      </c>
      <c r="D45" t="s">
        <v>452</v>
      </c>
      <c r="E45" t="s">
        <v>452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451</v>
      </c>
      <c r="AC45" t="s">
        <v>472</v>
      </c>
      <c r="AD45" t="s">
        <v>451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400</v>
      </c>
      <c r="C46" t="s">
        <v>62</v>
      </c>
      <c r="D46" t="s">
        <v>604</v>
      </c>
      <c r="E46" t="s">
        <v>452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451</v>
      </c>
      <c r="AC46" t="s">
        <v>472</v>
      </c>
      <c r="AD46" t="s">
        <v>451</v>
      </c>
      <c r="AE46" t="s">
        <v>614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400</v>
      </c>
      <c r="C47" t="s">
        <v>62</v>
      </c>
      <c r="D47" t="s">
        <v>604</v>
      </c>
      <c r="E47" t="s">
        <v>604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451</v>
      </c>
      <c r="AC47" t="s">
        <v>614</v>
      </c>
      <c r="AD47" t="s">
        <v>451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400</v>
      </c>
      <c r="C48" t="s">
        <v>62</v>
      </c>
      <c r="D48" t="s">
        <v>474</v>
      </c>
      <c r="E48" s="245" t="s">
        <v>474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451</v>
      </c>
      <c r="AC48" t="s">
        <v>614</v>
      </c>
      <c r="AD48" t="s">
        <v>451</v>
      </c>
      <c r="AE48" t="s">
        <v>614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400</v>
      </c>
      <c r="C49" t="s">
        <v>62</v>
      </c>
      <c r="D49" t="s">
        <v>472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451</v>
      </c>
      <c r="AC49" t="s">
        <v>614</v>
      </c>
      <c r="AD49" t="s">
        <v>452</v>
      </c>
      <c r="AE49" t="s">
        <v>614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400</v>
      </c>
      <c r="C50" t="s">
        <v>62</v>
      </c>
      <c r="D50" t="s">
        <v>472</v>
      </c>
      <c r="E50" t="s">
        <v>472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451</v>
      </c>
      <c r="AC50" t="s">
        <v>527</v>
      </c>
      <c r="AD50" t="s">
        <v>451</v>
      </c>
      <c r="AE50" t="s">
        <v>614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400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451</v>
      </c>
      <c r="AC51" t="s">
        <v>479</v>
      </c>
      <c r="AD51" t="s">
        <v>451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400</v>
      </c>
      <c r="C52" t="s">
        <v>64</v>
      </c>
      <c r="D52" t="s">
        <v>141</v>
      </c>
      <c r="E52" t="s">
        <v>472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451</v>
      </c>
      <c r="AC52" t="s">
        <v>479</v>
      </c>
      <c r="AD52" t="s">
        <v>451</v>
      </c>
      <c r="AE52" t="s">
        <v>614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400</v>
      </c>
      <c r="C53" t="s">
        <v>64</v>
      </c>
      <c r="D53" t="s">
        <v>451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451</v>
      </c>
      <c r="AC53" t="s">
        <v>475</v>
      </c>
      <c r="AD53" t="s">
        <v>451</v>
      </c>
      <c r="AE53" t="s">
        <v>614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400</v>
      </c>
      <c r="C54" t="s">
        <v>64</v>
      </c>
      <c r="D54" t="s">
        <v>451</v>
      </c>
      <c r="E54" t="s">
        <v>451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452</v>
      </c>
      <c r="AC54" t="s">
        <v>628</v>
      </c>
      <c r="AD54" t="s">
        <v>452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400</v>
      </c>
      <c r="C55" t="s">
        <v>64</v>
      </c>
      <c r="D55" t="s">
        <v>473</v>
      </c>
      <c r="E55" t="s">
        <v>473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452</v>
      </c>
      <c r="AC55" t="s">
        <v>628</v>
      </c>
      <c r="AD55" t="s">
        <v>452</v>
      </c>
      <c r="AE55" t="s">
        <v>614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400</v>
      </c>
      <c r="C56" t="s">
        <v>64</v>
      </c>
      <c r="D56" t="s">
        <v>452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452</v>
      </c>
      <c r="AC56" t="s">
        <v>450</v>
      </c>
      <c r="AD56" t="s">
        <v>452</v>
      </c>
      <c r="AE56" t="s">
        <v>614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400</v>
      </c>
      <c r="C57" t="s">
        <v>64</v>
      </c>
      <c r="D57" t="s">
        <v>452</v>
      </c>
      <c r="E57" t="s">
        <v>452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452</v>
      </c>
      <c r="AC57" t="s">
        <v>141</v>
      </c>
      <c r="AD57" t="s">
        <v>452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400</v>
      </c>
      <c r="C58" t="s">
        <v>64</v>
      </c>
      <c r="D58" t="s">
        <v>604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452</v>
      </c>
      <c r="AC58" t="s">
        <v>141</v>
      </c>
      <c r="AD58" t="s">
        <v>452</v>
      </c>
      <c r="AE58" t="s">
        <v>614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400</v>
      </c>
      <c r="C59" t="s">
        <v>64</v>
      </c>
      <c r="D59" t="s">
        <v>604</v>
      </c>
      <c r="E59" t="s">
        <v>604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452</v>
      </c>
      <c r="AC59" t="s">
        <v>473</v>
      </c>
      <c r="AD59" t="s">
        <v>452</v>
      </c>
      <c r="AE59" t="s">
        <v>614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400</v>
      </c>
      <c r="C60" t="s">
        <v>64</v>
      </c>
      <c r="D60" t="s">
        <v>472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452</v>
      </c>
      <c r="AC60" t="s">
        <v>452</v>
      </c>
      <c r="AD60" t="s">
        <v>628</v>
      </c>
      <c r="AE60" t="s">
        <v>614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400</v>
      </c>
      <c r="C61" t="s">
        <v>64</v>
      </c>
      <c r="D61" t="s">
        <v>472</v>
      </c>
      <c r="E61" t="s">
        <v>472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452</v>
      </c>
      <c r="AC61" t="s">
        <v>452</v>
      </c>
      <c r="AD61" t="s">
        <v>452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400</v>
      </c>
      <c r="C62" t="s">
        <v>64</v>
      </c>
      <c r="D62" t="s">
        <v>479</v>
      </c>
      <c r="E62" t="s">
        <v>479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452</v>
      </c>
      <c r="AC62" t="s">
        <v>452</v>
      </c>
      <c r="AD62" t="s">
        <v>452</v>
      </c>
      <c r="AE62" t="s">
        <v>614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400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452</v>
      </c>
      <c r="AC63" t="s">
        <v>629</v>
      </c>
      <c r="AD63" t="s">
        <v>452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400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452</v>
      </c>
      <c r="AC64" t="s">
        <v>629</v>
      </c>
      <c r="AD64" t="s">
        <v>452</v>
      </c>
      <c r="AE64" t="s">
        <v>614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400</v>
      </c>
      <c r="C65" t="s">
        <v>66</v>
      </c>
      <c r="D65" t="s">
        <v>451</v>
      </c>
      <c r="E65" t="s">
        <v>451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452</v>
      </c>
      <c r="AC65" t="s">
        <v>472</v>
      </c>
      <c r="AD65" t="s">
        <v>450</v>
      </c>
      <c r="AE65" t="s">
        <v>614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400</v>
      </c>
      <c r="C66" t="s">
        <v>66</v>
      </c>
      <c r="D66" t="s">
        <v>473</v>
      </c>
      <c r="E66" t="s">
        <v>473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452</v>
      </c>
      <c r="AC66" t="s">
        <v>472</v>
      </c>
      <c r="AD66" t="s">
        <v>452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400</v>
      </c>
      <c r="C67" t="s">
        <v>66</v>
      </c>
      <c r="D67" t="s">
        <v>452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452</v>
      </c>
      <c r="AC67" t="s">
        <v>472</v>
      </c>
      <c r="AD67" t="s">
        <v>452</v>
      </c>
      <c r="AE67" t="s">
        <v>614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400</v>
      </c>
      <c r="C68" t="s">
        <v>66</v>
      </c>
      <c r="D68" t="s">
        <v>452</v>
      </c>
      <c r="E68" s="245" t="s">
        <v>452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452</v>
      </c>
      <c r="AC68" t="s">
        <v>614</v>
      </c>
      <c r="AD68" t="s">
        <v>450</v>
      </c>
      <c r="AE68" t="s">
        <v>614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400</v>
      </c>
      <c r="C69" t="s">
        <v>66</v>
      </c>
      <c r="D69" t="s">
        <v>604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452</v>
      </c>
      <c r="AC69" t="s">
        <v>614</v>
      </c>
      <c r="AD69" t="s">
        <v>141</v>
      </c>
      <c r="AE69" t="s">
        <v>614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400</v>
      </c>
      <c r="C70" t="s">
        <v>66</v>
      </c>
      <c r="D70" t="s">
        <v>604</v>
      </c>
      <c r="E70" t="s">
        <v>451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452</v>
      </c>
      <c r="AC70" t="s">
        <v>614</v>
      </c>
      <c r="AD70" t="s">
        <v>452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400</v>
      </c>
      <c r="C71" t="s">
        <v>66</v>
      </c>
      <c r="D71" t="s">
        <v>604</v>
      </c>
      <c r="E71" t="s">
        <v>604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452</v>
      </c>
      <c r="AC71" t="s">
        <v>614</v>
      </c>
      <c r="AD71" t="s">
        <v>452</v>
      </c>
      <c r="AE71" t="s">
        <v>614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400</v>
      </c>
      <c r="C72" t="s">
        <v>66</v>
      </c>
      <c r="D72" t="s">
        <v>472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452</v>
      </c>
      <c r="AC72" t="s">
        <v>479</v>
      </c>
      <c r="AD72" t="s">
        <v>141</v>
      </c>
      <c r="AE72" t="s">
        <v>614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400</v>
      </c>
      <c r="C73" t="s">
        <v>66</v>
      </c>
      <c r="D73" t="s">
        <v>472</v>
      </c>
      <c r="E73" t="s">
        <v>604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452</v>
      </c>
      <c r="AC73" t="s">
        <v>479</v>
      </c>
      <c r="AD73" t="s">
        <v>452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400</v>
      </c>
      <c r="C74" t="s">
        <v>66</v>
      </c>
      <c r="D74" t="s">
        <v>472</v>
      </c>
      <c r="E74" t="s">
        <v>472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452</v>
      </c>
      <c r="AC74" t="s">
        <v>479</v>
      </c>
      <c r="AD74" t="s">
        <v>452</v>
      </c>
      <c r="AE74" t="s">
        <v>614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400</v>
      </c>
      <c r="C75" t="s">
        <v>66</v>
      </c>
      <c r="D75" t="s">
        <v>479</v>
      </c>
      <c r="E75" t="s">
        <v>479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452</v>
      </c>
      <c r="AC75" t="s">
        <v>475</v>
      </c>
      <c r="AD75" t="s">
        <v>452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400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452</v>
      </c>
      <c r="AC76" t="s">
        <v>475</v>
      </c>
      <c r="AD76" t="s">
        <v>452</v>
      </c>
      <c r="AE76" t="s">
        <v>614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400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452</v>
      </c>
      <c r="AC77" t="s">
        <v>475</v>
      </c>
      <c r="AD77" t="s">
        <v>475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400</v>
      </c>
      <c r="C78" t="s">
        <v>68</v>
      </c>
      <c r="D78" t="s">
        <v>141</v>
      </c>
      <c r="E78" t="s">
        <v>451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475</v>
      </c>
      <c r="AC78" t="s">
        <v>614</v>
      </c>
      <c r="AD78" t="s">
        <v>475</v>
      </c>
      <c r="AE78" t="s">
        <v>614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400</v>
      </c>
      <c r="C79" t="s">
        <v>68</v>
      </c>
      <c r="D79" t="s">
        <v>141</v>
      </c>
      <c r="E79" t="s">
        <v>472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614</v>
      </c>
      <c r="AE79" t="s">
        <v>614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400</v>
      </c>
      <c r="C80" t="s">
        <v>68</v>
      </c>
      <c r="D80" t="s">
        <v>451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450</v>
      </c>
      <c r="AC80" t="s">
        <v>450</v>
      </c>
      <c r="AD80" t="s">
        <v>450</v>
      </c>
      <c r="AE80" t="s">
        <v>614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400</v>
      </c>
      <c r="C81" t="s">
        <v>68</v>
      </c>
      <c r="D81" t="s">
        <v>451</v>
      </c>
      <c r="E81" t="s">
        <v>451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450</v>
      </c>
      <c r="AC81" t="s">
        <v>141</v>
      </c>
      <c r="AD81" t="s">
        <v>450</v>
      </c>
      <c r="AE81" t="s">
        <v>614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400</v>
      </c>
      <c r="C82" t="s">
        <v>68</v>
      </c>
      <c r="D82" t="s">
        <v>452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450</v>
      </c>
      <c r="AC82" t="s">
        <v>472</v>
      </c>
      <c r="AD82" t="s">
        <v>450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400</v>
      </c>
      <c r="C83" t="s">
        <v>68</v>
      </c>
      <c r="D83" t="s">
        <v>452</v>
      </c>
      <c r="E83" t="s">
        <v>452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450</v>
      </c>
      <c r="AC83" t="s">
        <v>472</v>
      </c>
      <c r="AD83" t="s">
        <v>450</v>
      </c>
      <c r="AE83" t="s">
        <v>614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400</v>
      </c>
      <c r="C84" t="s">
        <v>68</v>
      </c>
      <c r="D84" t="s">
        <v>604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450</v>
      </c>
      <c r="AC84" t="s">
        <v>614</v>
      </c>
      <c r="AD84" t="s">
        <v>450</v>
      </c>
      <c r="AE84" t="s">
        <v>614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400</v>
      </c>
      <c r="C85" t="s">
        <v>68</v>
      </c>
      <c r="D85" t="s">
        <v>604</v>
      </c>
      <c r="E85" t="s">
        <v>604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450</v>
      </c>
      <c r="AC85" t="s">
        <v>527</v>
      </c>
      <c r="AD85" t="s">
        <v>450</v>
      </c>
      <c r="AE85" t="s">
        <v>614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400</v>
      </c>
      <c r="C86" t="s">
        <v>68</v>
      </c>
      <c r="D86" t="s">
        <v>474</v>
      </c>
      <c r="E86" t="s">
        <v>474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450</v>
      </c>
      <c r="AC86" t="s">
        <v>479</v>
      </c>
      <c r="AD86" t="s">
        <v>450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400</v>
      </c>
      <c r="C87" t="s">
        <v>68</v>
      </c>
      <c r="D87" t="s">
        <v>477</v>
      </c>
      <c r="E87" t="s">
        <v>477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450</v>
      </c>
      <c r="AC87" t="s">
        <v>479</v>
      </c>
      <c r="AD87" t="s">
        <v>450</v>
      </c>
      <c r="AE87" t="s">
        <v>614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400</v>
      </c>
      <c r="C88" t="s">
        <v>68</v>
      </c>
      <c r="D88" t="s">
        <v>472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628</v>
      </c>
      <c r="AD88" t="s">
        <v>141</v>
      </c>
      <c r="AE88" t="s">
        <v>614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400</v>
      </c>
      <c r="C89" t="s">
        <v>68</v>
      </c>
      <c r="D89" t="s">
        <v>472</v>
      </c>
      <c r="E89" t="s">
        <v>472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471</v>
      </c>
      <c r="AD89" t="s">
        <v>141</v>
      </c>
      <c r="AE89" t="s">
        <v>614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400</v>
      </c>
      <c r="C90" t="s">
        <v>68</v>
      </c>
      <c r="D90" t="s">
        <v>472</v>
      </c>
      <c r="E90" t="s">
        <v>527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450</v>
      </c>
      <c r="AD90" t="s">
        <v>141</v>
      </c>
      <c r="AE90" t="s">
        <v>614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400</v>
      </c>
      <c r="C91" t="s">
        <v>68</v>
      </c>
      <c r="D91" t="s">
        <v>479</v>
      </c>
      <c r="E91" t="s">
        <v>479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404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614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404</v>
      </c>
      <c r="C93" t="s">
        <v>52</v>
      </c>
      <c r="D93" t="s">
        <v>451</v>
      </c>
      <c r="E93" t="s">
        <v>451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630</v>
      </c>
      <c r="AD93" t="s">
        <v>141</v>
      </c>
      <c r="AE93" t="s">
        <v>614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404</v>
      </c>
      <c r="C94" t="s">
        <v>52</v>
      </c>
      <c r="D94" t="s">
        <v>452</v>
      </c>
      <c r="E94" t="s">
        <v>452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473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404</v>
      </c>
      <c r="C95" t="s">
        <v>54</v>
      </c>
      <c r="D95" t="s">
        <v>451</v>
      </c>
      <c r="E95" t="s">
        <v>451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473</v>
      </c>
      <c r="AD95" t="s">
        <v>141</v>
      </c>
      <c r="AE95" t="s">
        <v>614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404</v>
      </c>
      <c r="C96" t="s">
        <v>54</v>
      </c>
      <c r="D96" t="s">
        <v>452</v>
      </c>
      <c r="E96" s="245" t="s">
        <v>452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452</v>
      </c>
      <c r="AD96" t="s">
        <v>141</v>
      </c>
      <c r="AE96" t="s">
        <v>614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404</v>
      </c>
      <c r="C97" t="s">
        <v>56</v>
      </c>
      <c r="D97" t="s">
        <v>450</v>
      </c>
      <c r="E97" t="s">
        <v>450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629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404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629</v>
      </c>
      <c r="AD98" t="s">
        <v>141</v>
      </c>
      <c r="AE98" t="s">
        <v>614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404</v>
      </c>
      <c r="C99" t="s">
        <v>56</v>
      </c>
      <c r="D99" t="s">
        <v>451</v>
      </c>
      <c r="E99" t="s">
        <v>451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629</v>
      </c>
      <c r="AD99" t="s">
        <v>452</v>
      </c>
      <c r="AE99" t="s">
        <v>614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404</v>
      </c>
      <c r="C100" t="s">
        <v>56</v>
      </c>
      <c r="D100" t="s">
        <v>452</v>
      </c>
      <c r="E100" t="s">
        <v>452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477</v>
      </c>
      <c r="AD100" t="s">
        <v>141</v>
      </c>
      <c r="AE100" t="s">
        <v>614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404</v>
      </c>
      <c r="C101" t="s">
        <v>56</v>
      </c>
      <c r="D101" t="s">
        <v>527</v>
      </c>
      <c r="E101" s="245" t="s">
        <v>527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472</v>
      </c>
      <c r="AD101" t="s">
        <v>450</v>
      </c>
      <c r="AE101" t="s">
        <v>614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404</v>
      </c>
      <c r="C102" t="s">
        <v>56</v>
      </c>
      <c r="D102" t="s">
        <v>475</v>
      </c>
      <c r="E102" t="s">
        <v>475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472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404</v>
      </c>
      <c r="C103" t="s">
        <v>58</v>
      </c>
      <c r="D103" t="s">
        <v>450</v>
      </c>
      <c r="E103" t="s">
        <v>450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472</v>
      </c>
      <c r="AD103" t="s">
        <v>141</v>
      </c>
      <c r="AE103" t="s">
        <v>614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404</v>
      </c>
      <c r="C104" t="s">
        <v>58</v>
      </c>
      <c r="D104" t="s">
        <v>451</v>
      </c>
      <c r="E104" t="s">
        <v>451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614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404</v>
      </c>
      <c r="C105" t="s">
        <v>58</v>
      </c>
      <c r="D105" t="s">
        <v>452</v>
      </c>
      <c r="E105" t="s">
        <v>450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614</v>
      </c>
      <c r="AD105" t="s">
        <v>141</v>
      </c>
      <c r="AE105" t="s">
        <v>614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404</v>
      </c>
      <c r="C106" t="s">
        <v>58</v>
      </c>
      <c r="D106" t="s">
        <v>452</v>
      </c>
      <c r="E106" t="s">
        <v>451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479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404</v>
      </c>
      <c r="C107" t="s">
        <v>58</v>
      </c>
      <c r="D107" t="s">
        <v>452</v>
      </c>
      <c r="E107" t="s">
        <v>452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479</v>
      </c>
      <c r="AD107" t="s">
        <v>141</v>
      </c>
      <c r="AE107" t="s">
        <v>614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404</v>
      </c>
      <c r="C108" t="s">
        <v>58</v>
      </c>
      <c r="D108" t="s">
        <v>453</v>
      </c>
      <c r="E108" t="s">
        <v>453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475</v>
      </c>
      <c r="AD108" t="s">
        <v>141</v>
      </c>
      <c r="AE108" t="s">
        <v>614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404</v>
      </c>
      <c r="C109" t="s">
        <v>60</v>
      </c>
      <c r="D109" t="s">
        <v>471</v>
      </c>
      <c r="E109" t="s">
        <v>471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451</v>
      </c>
      <c r="AC109" t="s">
        <v>471</v>
      </c>
      <c r="AD109" t="s">
        <v>451</v>
      </c>
      <c r="AE109" t="s">
        <v>614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404</v>
      </c>
      <c r="C110" t="s">
        <v>60</v>
      </c>
      <c r="D110" t="s">
        <v>450</v>
      </c>
      <c r="E110" t="s">
        <v>471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451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404</v>
      </c>
      <c r="C111" t="s">
        <v>60</v>
      </c>
      <c r="D111" t="s">
        <v>450</v>
      </c>
      <c r="E111" t="s">
        <v>450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451</v>
      </c>
      <c r="AC111" t="s">
        <v>141</v>
      </c>
      <c r="AD111" t="s">
        <v>141</v>
      </c>
      <c r="AE111" t="s">
        <v>614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404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451</v>
      </c>
      <c r="AC112" t="s">
        <v>141</v>
      </c>
      <c r="AD112" t="s">
        <v>451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404</v>
      </c>
      <c r="C113" t="s">
        <v>60</v>
      </c>
      <c r="D113" t="s">
        <v>451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451</v>
      </c>
      <c r="AC113" t="s">
        <v>141</v>
      </c>
      <c r="AD113" t="s">
        <v>451</v>
      </c>
      <c r="AE113" t="s">
        <v>614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404</v>
      </c>
      <c r="C114" t="s">
        <v>60</v>
      </c>
      <c r="D114" t="s">
        <v>451</v>
      </c>
      <c r="E114" t="s">
        <v>451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451</v>
      </c>
      <c r="AC114" t="s">
        <v>473</v>
      </c>
      <c r="AD114" t="s">
        <v>451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404</v>
      </c>
      <c r="C115" t="s">
        <v>60</v>
      </c>
      <c r="D115" t="s">
        <v>451</v>
      </c>
      <c r="E115" t="s">
        <v>473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451</v>
      </c>
      <c r="AC115" t="s">
        <v>473</v>
      </c>
      <c r="AD115" t="s">
        <v>451</v>
      </c>
      <c r="AE115" t="s">
        <v>614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404</v>
      </c>
      <c r="C116" t="s">
        <v>60</v>
      </c>
      <c r="D116" t="s">
        <v>473</v>
      </c>
      <c r="E116" t="s">
        <v>473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451</v>
      </c>
      <c r="AC116" t="s">
        <v>473</v>
      </c>
      <c r="AD116" t="s">
        <v>473</v>
      </c>
      <c r="AE116" t="s">
        <v>614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404</v>
      </c>
      <c r="C117" t="s">
        <v>60</v>
      </c>
      <c r="D117" t="s">
        <v>452</v>
      </c>
      <c r="E117" t="s">
        <v>451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451</v>
      </c>
      <c r="AC117" t="s">
        <v>629</v>
      </c>
      <c r="AD117" t="s">
        <v>141</v>
      </c>
      <c r="AE117" t="s">
        <v>614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404</v>
      </c>
      <c r="C118" t="s">
        <v>60</v>
      </c>
      <c r="D118" t="s">
        <v>452</v>
      </c>
      <c r="E118" t="s">
        <v>452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451</v>
      </c>
      <c r="AC118" t="s">
        <v>629</v>
      </c>
      <c r="AD118" t="s">
        <v>451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404</v>
      </c>
      <c r="C119" t="s">
        <v>60</v>
      </c>
      <c r="D119" t="s">
        <v>472</v>
      </c>
      <c r="E119" t="s">
        <v>472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451</v>
      </c>
      <c r="AC119" t="s">
        <v>629</v>
      </c>
      <c r="AD119" t="s">
        <v>451</v>
      </c>
      <c r="AE119" t="s">
        <v>614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404</v>
      </c>
      <c r="C120" t="s">
        <v>60</v>
      </c>
      <c r="D120" t="s">
        <v>527</v>
      </c>
      <c r="E120" t="s">
        <v>527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451</v>
      </c>
      <c r="AC120" t="s">
        <v>477</v>
      </c>
      <c r="AD120" t="s">
        <v>451</v>
      </c>
      <c r="AE120" t="s">
        <v>614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404</v>
      </c>
      <c r="C121" t="s">
        <v>60</v>
      </c>
      <c r="D121" t="s">
        <v>479</v>
      </c>
      <c r="E121" t="s">
        <v>479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451</v>
      </c>
      <c r="AC121" t="s">
        <v>472</v>
      </c>
      <c r="AD121" t="s">
        <v>451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404</v>
      </c>
      <c r="C122" t="s">
        <v>62</v>
      </c>
      <c r="D122" t="s">
        <v>471</v>
      </c>
      <c r="E122" t="s">
        <v>451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451</v>
      </c>
      <c r="AC122" t="s">
        <v>472</v>
      </c>
      <c r="AD122" t="s">
        <v>451</v>
      </c>
      <c r="AE122" t="s">
        <v>614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404</v>
      </c>
      <c r="C123" t="s">
        <v>62</v>
      </c>
      <c r="D123" t="s">
        <v>450</v>
      </c>
      <c r="E123" t="s">
        <v>450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451</v>
      </c>
      <c r="AC123" t="s">
        <v>614</v>
      </c>
      <c r="AD123" t="s">
        <v>451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404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451</v>
      </c>
      <c r="AC124" t="s">
        <v>614</v>
      </c>
      <c r="AD124" t="s">
        <v>451</v>
      </c>
      <c r="AE124" t="s">
        <v>614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404</v>
      </c>
      <c r="C125" t="s">
        <v>62</v>
      </c>
      <c r="D125" t="s">
        <v>141</v>
      </c>
      <c r="E125" t="s">
        <v>472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451</v>
      </c>
      <c r="AC125" t="s">
        <v>527</v>
      </c>
      <c r="AD125" t="s">
        <v>451</v>
      </c>
      <c r="AE125" t="s">
        <v>614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404</v>
      </c>
      <c r="C126" t="s">
        <v>62</v>
      </c>
      <c r="D126" t="s">
        <v>451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451</v>
      </c>
      <c r="AC126" t="s">
        <v>479</v>
      </c>
      <c r="AD126" t="s">
        <v>451</v>
      </c>
      <c r="AE126" t="s">
        <v>614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404</v>
      </c>
      <c r="C127" t="s">
        <v>62</v>
      </c>
      <c r="D127" t="s">
        <v>451</v>
      </c>
      <c r="E127" t="s">
        <v>451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451</v>
      </c>
      <c r="AC127" t="s">
        <v>475</v>
      </c>
      <c r="AD127" t="s">
        <v>451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404</v>
      </c>
      <c r="C128" t="s">
        <v>62</v>
      </c>
      <c r="D128" t="s">
        <v>451</v>
      </c>
      <c r="E128" t="s">
        <v>472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451</v>
      </c>
      <c r="AC128" t="s">
        <v>475</v>
      </c>
      <c r="AD128" t="s">
        <v>451</v>
      </c>
      <c r="AE128" t="s">
        <v>614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404</v>
      </c>
      <c r="C129" t="s">
        <v>62</v>
      </c>
      <c r="D129" t="s">
        <v>473</v>
      </c>
      <c r="E129" t="s">
        <v>473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452</v>
      </c>
      <c r="AC129" t="s">
        <v>628</v>
      </c>
      <c r="AD129" t="s">
        <v>452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404</v>
      </c>
      <c r="C130" t="s">
        <v>62</v>
      </c>
      <c r="D130" t="s">
        <v>452</v>
      </c>
      <c r="E130" t="s">
        <v>452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452</v>
      </c>
      <c r="AC130" t="s">
        <v>141</v>
      </c>
      <c r="AD130" t="s">
        <v>452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404</v>
      </c>
      <c r="C131" t="s">
        <v>62</v>
      </c>
      <c r="D131" t="s">
        <v>472</v>
      </c>
      <c r="E131" t="s">
        <v>451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452</v>
      </c>
      <c r="AC131" t="s">
        <v>141</v>
      </c>
      <c r="AD131" t="s">
        <v>452</v>
      </c>
      <c r="AE131" t="s">
        <v>614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404</v>
      </c>
      <c r="C132" t="s">
        <v>62</v>
      </c>
      <c r="D132" t="s">
        <v>472</v>
      </c>
      <c r="E132" t="s">
        <v>472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452</v>
      </c>
      <c r="AC132" t="s">
        <v>473</v>
      </c>
      <c r="AD132" t="s">
        <v>452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404</v>
      </c>
      <c r="C133" t="s">
        <v>62</v>
      </c>
      <c r="D133" t="s">
        <v>479</v>
      </c>
      <c r="E133" t="s">
        <v>479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452</v>
      </c>
      <c r="AC133" t="s">
        <v>473</v>
      </c>
      <c r="AD133" t="s">
        <v>452</v>
      </c>
      <c r="AE133" t="s">
        <v>614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404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452</v>
      </c>
      <c r="AC134" t="s">
        <v>452</v>
      </c>
      <c r="AD134" t="s">
        <v>452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404</v>
      </c>
      <c r="C135" t="s">
        <v>64</v>
      </c>
      <c r="D135" t="s">
        <v>450</v>
      </c>
      <c r="E135" t="s">
        <v>450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452</v>
      </c>
      <c r="AC135" t="s">
        <v>452</v>
      </c>
      <c r="AD135" t="s">
        <v>452</v>
      </c>
      <c r="AE135" t="s">
        <v>614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404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452</v>
      </c>
      <c r="AC136" t="s">
        <v>629</v>
      </c>
      <c r="AD136" t="s">
        <v>141</v>
      </c>
      <c r="AE136" t="s">
        <v>614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404</v>
      </c>
      <c r="C137" t="s">
        <v>64</v>
      </c>
      <c r="D137" t="s">
        <v>451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452</v>
      </c>
      <c r="AC137" t="s">
        <v>629</v>
      </c>
      <c r="AD137" t="s">
        <v>452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404</v>
      </c>
      <c r="C138" t="s">
        <v>64</v>
      </c>
      <c r="D138" t="s">
        <v>451</v>
      </c>
      <c r="E138" t="s">
        <v>451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452</v>
      </c>
      <c r="AC138" t="s">
        <v>629</v>
      </c>
      <c r="AD138" t="s">
        <v>452</v>
      </c>
      <c r="AE138" t="s">
        <v>614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404</v>
      </c>
      <c r="C139" t="s">
        <v>64</v>
      </c>
      <c r="D139" t="s">
        <v>473</v>
      </c>
      <c r="E139" t="s">
        <v>473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452</v>
      </c>
      <c r="AC139" t="s">
        <v>472</v>
      </c>
      <c r="AD139" t="s">
        <v>452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404</v>
      </c>
      <c r="C140" t="s">
        <v>64</v>
      </c>
      <c r="D140" t="s">
        <v>452</v>
      </c>
      <c r="E140" t="s">
        <v>452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452</v>
      </c>
      <c r="AC140" t="s">
        <v>472</v>
      </c>
      <c r="AD140" t="s">
        <v>452</v>
      </c>
      <c r="AE140" t="s">
        <v>614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404</v>
      </c>
      <c r="C141" t="s">
        <v>64</v>
      </c>
      <c r="D141" t="s">
        <v>604</v>
      </c>
      <c r="E141" t="s">
        <v>604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452</v>
      </c>
      <c r="AC141" t="s">
        <v>614</v>
      </c>
      <c r="AD141" t="s">
        <v>141</v>
      </c>
      <c r="AE141" t="s">
        <v>614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404</v>
      </c>
      <c r="C142" t="s">
        <v>64</v>
      </c>
      <c r="D142" t="s">
        <v>477</v>
      </c>
      <c r="E142" t="s">
        <v>477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452</v>
      </c>
      <c r="AC142" t="s">
        <v>614</v>
      </c>
      <c r="AD142" t="s">
        <v>452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404</v>
      </c>
      <c r="C143" t="s">
        <v>64</v>
      </c>
      <c r="D143" t="s">
        <v>472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452</v>
      </c>
      <c r="AC143" t="s">
        <v>614</v>
      </c>
      <c r="AD143" t="s">
        <v>452</v>
      </c>
      <c r="AE143" t="s">
        <v>614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404</v>
      </c>
      <c r="C144" t="s">
        <v>64</v>
      </c>
      <c r="D144" t="s">
        <v>472</v>
      </c>
      <c r="E144" t="s">
        <v>472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452</v>
      </c>
      <c r="AC144" t="s">
        <v>527</v>
      </c>
      <c r="AD144" t="s">
        <v>452</v>
      </c>
      <c r="AE144" t="s">
        <v>614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404</v>
      </c>
      <c r="C145" t="s">
        <v>66</v>
      </c>
      <c r="D145" t="s">
        <v>450</v>
      </c>
      <c r="E145" t="s">
        <v>450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452</v>
      </c>
      <c r="AC145" t="s">
        <v>479</v>
      </c>
      <c r="AD145" t="s">
        <v>452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404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452</v>
      </c>
      <c r="AC146" t="s">
        <v>479</v>
      </c>
      <c r="AD146" t="s">
        <v>452</v>
      </c>
      <c r="AE146" t="s">
        <v>614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404</v>
      </c>
      <c r="C147" t="s">
        <v>66</v>
      </c>
      <c r="D147" t="s">
        <v>141</v>
      </c>
      <c r="E147" t="s">
        <v>472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452</v>
      </c>
      <c r="AC147" t="s">
        <v>475</v>
      </c>
      <c r="AD147" t="s">
        <v>452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404</v>
      </c>
      <c r="C148" t="s">
        <v>66</v>
      </c>
      <c r="D148" t="s">
        <v>451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452</v>
      </c>
      <c r="AC148" t="s">
        <v>475</v>
      </c>
      <c r="AD148" t="s">
        <v>452</v>
      </c>
      <c r="AE148" t="s">
        <v>614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404</v>
      </c>
      <c r="C149" t="s">
        <v>66</v>
      </c>
      <c r="D149" t="s">
        <v>451</v>
      </c>
      <c r="E149" t="s">
        <v>451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472</v>
      </c>
      <c r="AC149" t="s">
        <v>629</v>
      </c>
      <c r="AD149" t="s">
        <v>472</v>
      </c>
      <c r="AE149" t="s">
        <v>614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404</v>
      </c>
      <c r="C150" t="s">
        <v>66</v>
      </c>
      <c r="D150" t="s">
        <v>473</v>
      </c>
      <c r="E150" t="s">
        <v>473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479</v>
      </c>
      <c r="AC150" t="s">
        <v>479</v>
      </c>
      <c r="AD150" t="s">
        <v>479</v>
      </c>
      <c r="AE150" t="s">
        <v>614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404</v>
      </c>
      <c r="C151" t="s">
        <v>66</v>
      </c>
      <c r="D151" t="s">
        <v>452</v>
      </c>
      <c r="E151" t="s">
        <v>452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453</v>
      </c>
      <c r="AC151" t="s">
        <v>614</v>
      </c>
      <c r="AD151" t="s">
        <v>453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404</v>
      </c>
      <c r="C152" t="s">
        <v>66</v>
      </c>
      <c r="D152" t="s">
        <v>472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475</v>
      </c>
      <c r="AC152" t="s">
        <v>614</v>
      </c>
      <c r="AD152" t="s">
        <v>475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404</v>
      </c>
      <c r="C153" t="s">
        <v>66</v>
      </c>
      <c r="D153" t="s">
        <v>472</v>
      </c>
      <c r="E153" t="s">
        <v>472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475</v>
      </c>
      <c r="AC153" t="s">
        <v>614</v>
      </c>
      <c r="AD153" t="s">
        <v>475</v>
      </c>
      <c r="AE153" t="s">
        <v>614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404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614</v>
      </c>
      <c r="AE154" t="s">
        <v>614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404</v>
      </c>
      <c r="C155" t="s">
        <v>68</v>
      </c>
      <c r="D155" t="s">
        <v>450</v>
      </c>
      <c r="E155" t="s">
        <v>450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471</v>
      </c>
      <c r="AC155" t="s">
        <v>141</v>
      </c>
      <c r="AD155" t="s">
        <v>471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404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471</v>
      </c>
      <c r="AC156" t="s">
        <v>472</v>
      </c>
      <c r="AD156" t="s">
        <v>471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404</v>
      </c>
      <c r="C157" t="s">
        <v>68</v>
      </c>
      <c r="D157" t="s">
        <v>141</v>
      </c>
      <c r="E157" t="s">
        <v>472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471</v>
      </c>
      <c r="AC157" t="s">
        <v>472</v>
      </c>
      <c r="AD157" t="s">
        <v>471</v>
      </c>
      <c r="AE157" t="s">
        <v>614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404</v>
      </c>
      <c r="C158" t="s">
        <v>68</v>
      </c>
      <c r="D158" t="s">
        <v>451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471</v>
      </c>
      <c r="AC158" t="s">
        <v>614</v>
      </c>
      <c r="AD158" t="s">
        <v>471</v>
      </c>
      <c r="AE158" t="s">
        <v>614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404</v>
      </c>
      <c r="C159" t="s">
        <v>68</v>
      </c>
      <c r="D159" t="s">
        <v>451</v>
      </c>
      <c r="E159" t="s">
        <v>451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450</v>
      </c>
      <c r="AC159" t="s">
        <v>628</v>
      </c>
      <c r="AD159" t="s">
        <v>450</v>
      </c>
      <c r="AE159" t="s">
        <v>614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404</v>
      </c>
      <c r="C160" t="s">
        <v>68</v>
      </c>
      <c r="D160" t="s">
        <v>473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450</v>
      </c>
      <c r="AC160" t="s">
        <v>450</v>
      </c>
      <c r="AD160" t="s">
        <v>450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404</v>
      </c>
      <c r="C161" t="s">
        <v>68</v>
      </c>
      <c r="D161" t="s">
        <v>473</v>
      </c>
      <c r="E161" t="s">
        <v>473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450</v>
      </c>
      <c r="AC161" t="s">
        <v>450</v>
      </c>
      <c r="AD161" t="s">
        <v>450</v>
      </c>
      <c r="AE161" t="s">
        <v>614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404</v>
      </c>
      <c r="C162" t="s">
        <v>68</v>
      </c>
      <c r="D162" t="s">
        <v>452</v>
      </c>
      <c r="E162" t="s">
        <v>452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450</v>
      </c>
      <c r="AC162" t="s">
        <v>450</v>
      </c>
      <c r="AD162" t="s">
        <v>472</v>
      </c>
      <c r="AE162" t="s">
        <v>614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404</v>
      </c>
      <c r="C163" t="s">
        <v>68</v>
      </c>
      <c r="D163" t="s">
        <v>472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450</v>
      </c>
      <c r="AC163" t="s">
        <v>141</v>
      </c>
      <c r="AD163" t="s">
        <v>450</v>
      </c>
      <c r="AE163" t="s">
        <v>614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404</v>
      </c>
      <c r="C164" t="s">
        <v>68</v>
      </c>
      <c r="D164" t="s">
        <v>472</v>
      </c>
      <c r="E164" s="245" t="s">
        <v>451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450</v>
      </c>
      <c r="AC164" t="s">
        <v>473</v>
      </c>
      <c r="AD164" t="s">
        <v>450</v>
      </c>
      <c r="AE164" t="s">
        <v>614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404</v>
      </c>
      <c r="C165" t="s">
        <v>68</v>
      </c>
      <c r="D165" t="s">
        <v>472</v>
      </c>
      <c r="E165" t="s">
        <v>472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450</v>
      </c>
      <c r="AC165" t="s">
        <v>452</v>
      </c>
      <c r="AD165" t="s">
        <v>452</v>
      </c>
      <c r="AE165" t="s">
        <v>614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404</v>
      </c>
      <c r="C166" t="s">
        <v>68</v>
      </c>
      <c r="D166" t="s">
        <v>479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450</v>
      </c>
      <c r="AC166" t="s">
        <v>629</v>
      </c>
      <c r="AD166" t="s">
        <v>450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404</v>
      </c>
      <c r="C167" t="s">
        <v>68</v>
      </c>
      <c r="D167" t="s">
        <v>479</v>
      </c>
      <c r="E167" t="s">
        <v>479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450</v>
      </c>
      <c r="AC167" t="s">
        <v>629</v>
      </c>
      <c r="AD167" t="s">
        <v>450</v>
      </c>
      <c r="AE167" t="s">
        <v>614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408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450</v>
      </c>
      <c r="AC168" t="s">
        <v>472</v>
      </c>
      <c r="AD168" t="s">
        <v>450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408</v>
      </c>
      <c r="C169" t="s">
        <v>52</v>
      </c>
      <c r="D169" t="s">
        <v>452</v>
      </c>
      <c r="E169" t="s">
        <v>452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450</v>
      </c>
      <c r="AC169" t="s">
        <v>472</v>
      </c>
      <c r="AD169" t="s">
        <v>450</v>
      </c>
      <c r="AE169" t="s">
        <v>614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408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450</v>
      </c>
      <c r="AC170" t="s">
        <v>614</v>
      </c>
      <c r="AD170" t="s">
        <v>450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408</v>
      </c>
      <c r="C171" t="s">
        <v>54</v>
      </c>
      <c r="D171" t="s">
        <v>452</v>
      </c>
      <c r="E171" t="s">
        <v>452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450</v>
      </c>
      <c r="AC171" t="s">
        <v>614</v>
      </c>
      <c r="AD171" t="s">
        <v>450</v>
      </c>
      <c r="AE171" t="s">
        <v>614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408</v>
      </c>
      <c r="C172" t="s">
        <v>56</v>
      </c>
      <c r="D172" t="s">
        <v>471</v>
      </c>
      <c r="E172" t="s">
        <v>471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450</v>
      </c>
      <c r="AC172" t="s">
        <v>527</v>
      </c>
      <c r="AD172" t="s">
        <v>450</v>
      </c>
      <c r="AE172" t="s">
        <v>614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408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450</v>
      </c>
      <c r="AC173" t="s">
        <v>479</v>
      </c>
      <c r="AD173" t="s">
        <v>450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408</v>
      </c>
      <c r="C174" t="s">
        <v>56</v>
      </c>
      <c r="D174" t="s">
        <v>451</v>
      </c>
      <c r="E174" t="s">
        <v>451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450</v>
      </c>
      <c r="AC174" t="s">
        <v>479</v>
      </c>
      <c r="AD174" t="s">
        <v>450</v>
      </c>
      <c r="AE174" t="s">
        <v>614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408</v>
      </c>
      <c r="C175" t="s">
        <v>56</v>
      </c>
      <c r="D175" t="s">
        <v>452</v>
      </c>
      <c r="E175" t="s">
        <v>452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450</v>
      </c>
      <c r="AC175" t="s">
        <v>475</v>
      </c>
      <c r="AD175" t="s">
        <v>450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408</v>
      </c>
      <c r="C176" t="s">
        <v>56</v>
      </c>
      <c r="D176" t="s">
        <v>604</v>
      </c>
      <c r="E176" t="s">
        <v>604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471</v>
      </c>
      <c r="AD176" t="s">
        <v>141</v>
      </c>
      <c r="AE176" t="s">
        <v>614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408</v>
      </c>
      <c r="C177" t="s">
        <v>58</v>
      </c>
      <c r="D177" t="s">
        <v>471</v>
      </c>
      <c r="E177" s="245" t="s">
        <v>471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450</v>
      </c>
      <c r="AD177" t="s">
        <v>141</v>
      </c>
      <c r="AE177" t="s">
        <v>614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408</v>
      </c>
      <c r="C178" t="s">
        <v>58</v>
      </c>
      <c r="D178" t="s">
        <v>450</v>
      </c>
      <c r="E178" t="s">
        <v>450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408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614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408</v>
      </c>
      <c r="C180" t="s">
        <v>58</v>
      </c>
      <c r="D180" t="s">
        <v>451</v>
      </c>
      <c r="E180" t="s">
        <v>471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630</v>
      </c>
      <c r="AD180" t="s">
        <v>141</v>
      </c>
      <c r="AE180" t="s">
        <v>614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408</v>
      </c>
      <c r="C181" t="s">
        <v>58</v>
      </c>
      <c r="D181" t="s">
        <v>451</v>
      </c>
      <c r="E181" t="s">
        <v>451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473</v>
      </c>
      <c r="AD181" t="s">
        <v>141</v>
      </c>
      <c r="AE181" t="s">
        <v>614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408</v>
      </c>
      <c r="C182" t="s">
        <v>58</v>
      </c>
      <c r="D182" t="s">
        <v>451</v>
      </c>
      <c r="E182" t="s">
        <v>474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452</v>
      </c>
      <c r="AD182" t="s">
        <v>141</v>
      </c>
      <c r="AE182" t="s">
        <v>614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408</v>
      </c>
      <c r="C183" t="s">
        <v>58</v>
      </c>
      <c r="D183" t="s">
        <v>451</v>
      </c>
      <c r="E183" t="s">
        <v>472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629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408</v>
      </c>
      <c r="C184" t="s">
        <v>58</v>
      </c>
      <c r="D184" t="s">
        <v>452</v>
      </c>
      <c r="E184" t="s">
        <v>452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629</v>
      </c>
      <c r="AD184" t="s">
        <v>141</v>
      </c>
      <c r="AE184" t="s">
        <v>614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408</v>
      </c>
      <c r="C185" t="s">
        <v>58</v>
      </c>
      <c r="D185" t="s">
        <v>452</v>
      </c>
      <c r="E185" t="s">
        <v>479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474</v>
      </c>
      <c r="AD185" t="s">
        <v>141</v>
      </c>
      <c r="AE185" t="s">
        <v>614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408</v>
      </c>
      <c r="C186" t="s">
        <v>58</v>
      </c>
      <c r="D186" t="s">
        <v>472</v>
      </c>
      <c r="E186" t="s">
        <v>472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477</v>
      </c>
      <c r="AD186" t="s">
        <v>141</v>
      </c>
      <c r="AE186" t="s">
        <v>614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408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472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408</v>
      </c>
      <c r="C188" t="s">
        <v>60</v>
      </c>
      <c r="D188" t="s">
        <v>471</v>
      </c>
      <c r="E188" t="s">
        <v>471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472</v>
      </c>
      <c r="AD188" t="s">
        <v>141</v>
      </c>
      <c r="AE188" t="s">
        <v>614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408</v>
      </c>
      <c r="C189" t="s">
        <v>60</v>
      </c>
      <c r="D189" t="s">
        <v>471</v>
      </c>
      <c r="E189" t="s">
        <v>451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472</v>
      </c>
      <c r="AD189" t="s">
        <v>472</v>
      </c>
      <c r="AE189" t="s">
        <v>614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408</v>
      </c>
      <c r="C190" t="s">
        <v>60</v>
      </c>
      <c r="D190" t="s">
        <v>450</v>
      </c>
      <c r="E190" t="s">
        <v>471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614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408</v>
      </c>
      <c r="C191" t="s">
        <v>60</v>
      </c>
      <c r="D191" t="s">
        <v>450</v>
      </c>
      <c r="E191" t="s">
        <v>450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614</v>
      </c>
      <c r="AD191" t="s">
        <v>141</v>
      </c>
      <c r="AE191" t="s">
        <v>614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408</v>
      </c>
      <c r="C192" t="s">
        <v>60</v>
      </c>
      <c r="D192" t="s">
        <v>450</v>
      </c>
      <c r="E192" t="s">
        <v>451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614</v>
      </c>
      <c r="AD192" t="s">
        <v>452</v>
      </c>
      <c r="AE192" t="s">
        <v>614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408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479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408</v>
      </c>
      <c r="C194" t="s">
        <v>60</v>
      </c>
      <c r="D194" t="s">
        <v>451</v>
      </c>
      <c r="E194" s="245" t="s">
        <v>603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479</v>
      </c>
      <c r="AD194" t="s">
        <v>141</v>
      </c>
      <c r="AE194" t="s">
        <v>614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408</v>
      </c>
      <c r="C195" t="s">
        <v>60</v>
      </c>
      <c r="D195" t="s">
        <v>451</v>
      </c>
      <c r="E195" t="s">
        <v>471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475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408</v>
      </c>
      <c r="C196" t="s">
        <v>60</v>
      </c>
      <c r="D196" t="s">
        <v>451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475</v>
      </c>
      <c r="AD196" t="s">
        <v>141</v>
      </c>
      <c r="AE196" t="s">
        <v>614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408</v>
      </c>
      <c r="C197" t="s">
        <v>60</v>
      </c>
      <c r="D197" t="s">
        <v>451</v>
      </c>
      <c r="E197" t="s">
        <v>451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451</v>
      </c>
      <c r="AC197" t="s">
        <v>471</v>
      </c>
      <c r="AD197" t="s">
        <v>451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408</v>
      </c>
      <c r="C198" t="s">
        <v>60</v>
      </c>
      <c r="D198" t="s">
        <v>451</v>
      </c>
      <c r="E198" t="s">
        <v>473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451</v>
      </c>
      <c r="AC198" t="s">
        <v>471</v>
      </c>
      <c r="AD198" t="s">
        <v>451</v>
      </c>
      <c r="AE198" t="s">
        <v>614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408</v>
      </c>
      <c r="C199" t="s">
        <v>60</v>
      </c>
      <c r="D199" t="s">
        <v>451</v>
      </c>
      <c r="E199" t="s">
        <v>452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451</v>
      </c>
      <c r="AC199" t="s">
        <v>450</v>
      </c>
      <c r="AD199" t="s">
        <v>451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408</v>
      </c>
      <c r="C200" t="s">
        <v>60</v>
      </c>
      <c r="D200" t="s">
        <v>451</v>
      </c>
      <c r="E200" t="s">
        <v>604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451</v>
      </c>
      <c r="AC200" t="s">
        <v>450</v>
      </c>
      <c r="AD200" t="s">
        <v>451</v>
      </c>
      <c r="AE200" t="s">
        <v>614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408</v>
      </c>
      <c r="C201" t="s">
        <v>60</v>
      </c>
      <c r="D201" t="s">
        <v>451</v>
      </c>
      <c r="E201" t="s">
        <v>472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451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408</v>
      </c>
      <c r="C202" t="s">
        <v>60</v>
      </c>
      <c r="D202" t="s">
        <v>452</v>
      </c>
      <c r="E202" t="s">
        <v>450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451</v>
      </c>
      <c r="AC202" t="s">
        <v>141</v>
      </c>
      <c r="AD202" t="s">
        <v>451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408</v>
      </c>
      <c r="C203" t="s">
        <v>60</v>
      </c>
      <c r="D203" t="s">
        <v>452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451</v>
      </c>
      <c r="AC203" t="s">
        <v>141</v>
      </c>
      <c r="AD203" t="s">
        <v>451</v>
      </c>
      <c r="AE203" t="s">
        <v>614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408</v>
      </c>
      <c r="C204" t="s">
        <v>60</v>
      </c>
      <c r="D204" t="s">
        <v>452</v>
      </c>
      <c r="E204" t="s">
        <v>451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451</v>
      </c>
      <c r="AC204" t="s">
        <v>630</v>
      </c>
      <c r="AD204" t="s">
        <v>451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408</v>
      </c>
      <c r="C205" t="s">
        <v>60</v>
      </c>
      <c r="D205" t="s">
        <v>452</v>
      </c>
      <c r="E205" t="s">
        <v>473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451</v>
      </c>
      <c r="AC205" t="s">
        <v>630</v>
      </c>
      <c r="AD205" t="s">
        <v>451</v>
      </c>
      <c r="AE205" t="s">
        <v>614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408</v>
      </c>
      <c r="C206" t="s">
        <v>60</v>
      </c>
      <c r="D206" t="s">
        <v>452</v>
      </c>
      <c r="E206" t="s">
        <v>452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451</v>
      </c>
      <c r="AC206" t="s">
        <v>473</v>
      </c>
      <c r="AD206" t="s">
        <v>451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408</v>
      </c>
      <c r="C207" t="s">
        <v>60</v>
      </c>
      <c r="D207" t="s">
        <v>452</v>
      </c>
      <c r="E207" t="s">
        <v>474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451</v>
      </c>
      <c r="AC207" t="s">
        <v>473</v>
      </c>
      <c r="AD207" t="s">
        <v>451</v>
      </c>
      <c r="AE207" t="s">
        <v>614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408</v>
      </c>
      <c r="C208" t="s">
        <v>60</v>
      </c>
      <c r="D208" t="s">
        <v>604</v>
      </c>
      <c r="E208" t="s">
        <v>604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451</v>
      </c>
      <c r="AC208" t="s">
        <v>452</v>
      </c>
      <c r="AD208" t="s">
        <v>451</v>
      </c>
      <c r="AE208" t="s">
        <v>614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408</v>
      </c>
      <c r="C209" t="s">
        <v>60</v>
      </c>
      <c r="D209" t="s">
        <v>477</v>
      </c>
      <c r="E209" t="s">
        <v>477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451</v>
      </c>
      <c r="AC209" t="s">
        <v>629</v>
      </c>
      <c r="AD209" t="s">
        <v>451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408</v>
      </c>
      <c r="C210" t="s">
        <v>60</v>
      </c>
      <c r="D210" t="s">
        <v>472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451</v>
      </c>
      <c r="AC210" t="s">
        <v>629</v>
      </c>
      <c r="AD210" t="s">
        <v>451</v>
      </c>
      <c r="AE210" t="s">
        <v>614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408</v>
      </c>
      <c r="C211" t="s">
        <v>60</v>
      </c>
      <c r="D211" t="s">
        <v>472</v>
      </c>
      <c r="E211" t="s">
        <v>604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451</v>
      </c>
      <c r="AC211" t="s">
        <v>629</v>
      </c>
      <c r="AD211" t="s">
        <v>452</v>
      </c>
      <c r="AE211" t="s">
        <v>614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408</v>
      </c>
      <c r="C212" t="s">
        <v>60</v>
      </c>
      <c r="D212" t="s">
        <v>472</v>
      </c>
      <c r="E212" s="245" t="s">
        <v>472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451</v>
      </c>
      <c r="AC212" t="s">
        <v>474</v>
      </c>
      <c r="AD212" t="s">
        <v>451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408</v>
      </c>
      <c r="C213" t="s">
        <v>60</v>
      </c>
      <c r="D213" t="s">
        <v>453</v>
      </c>
      <c r="E213" t="s">
        <v>453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451</v>
      </c>
      <c r="AC213" t="s">
        <v>474</v>
      </c>
      <c r="AD213" t="s">
        <v>451</v>
      </c>
      <c r="AE213" t="s">
        <v>614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408</v>
      </c>
      <c r="C214" t="s">
        <v>60</v>
      </c>
      <c r="D214" t="s">
        <v>475</v>
      </c>
      <c r="E214" t="s">
        <v>475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451</v>
      </c>
      <c r="AC214" t="s">
        <v>477</v>
      </c>
      <c r="AD214" t="s">
        <v>451</v>
      </c>
      <c r="AE214" t="s">
        <v>614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408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451</v>
      </c>
      <c r="AC215" t="s">
        <v>472</v>
      </c>
      <c r="AD215" t="s">
        <v>141</v>
      </c>
      <c r="AE215" t="s">
        <v>614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408</v>
      </c>
      <c r="C216" t="s">
        <v>62</v>
      </c>
      <c r="D216" t="s">
        <v>471</v>
      </c>
      <c r="E216" t="s">
        <v>471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451</v>
      </c>
      <c r="AC216" t="s">
        <v>472</v>
      </c>
      <c r="AD216" t="s">
        <v>451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408</v>
      </c>
      <c r="C217" t="s">
        <v>62</v>
      </c>
      <c r="D217" t="s">
        <v>471</v>
      </c>
      <c r="E217" t="s">
        <v>451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451</v>
      </c>
      <c r="AC217" t="s">
        <v>472</v>
      </c>
      <c r="AD217" t="s">
        <v>451</v>
      </c>
      <c r="AE217" t="s">
        <v>614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408</v>
      </c>
      <c r="C218" t="s">
        <v>62</v>
      </c>
      <c r="D218" t="s">
        <v>450</v>
      </c>
      <c r="E218" t="s">
        <v>450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451</v>
      </c>
      <c r="AC218" t="s">
        <v>614</v>
      </c>
      <c r="AD218" t="s">
        <v>451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408</v>
      </c>
      <c r="C219" t="s">
        <v>62</v>
      </c>
      <c r="D219" t="s">
        <v>450</v>
      </c>
      <c r="E219" t="s">
        <v>452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451</v>
      </c>
      <c r="AC219" t="s">
        <v>614</v>
      </c>
      <c r="AD219" t="s">
        <v>451</v>
      </c>
      <c r="AE219" t="s">
        <v>614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408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451</v>
      </c>
      <c r="AC220" t="s">
        <v>527</v>
      </c>
      <c r="AD220" t="s">
        <v>451</v>
      </c>
      <c r="AE220" t="s">
        <v>614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408</v>
      </c>
      <c r="C221" t="s">
        <v>62</v>
      </c>
      <c r="D221" t="s">
        <v>141</v>
      </c>
      <c r="E221" t="s">
        <v>451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451</v>
      </c>
      <c r="AC221" t="s">
        <v>479</v>
      </c>
      <c r="AD221" t="s">
        <v>451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408</v>
      </c>
      <c r="C222" t="s">
        <v>62</v>
      </c>
      <c r="D222" t="s">
        <v>141</v>
      </c>
      <c r="E222" t="s">
        <v>604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451</v>
      </c>
      <c r="AC222" t="s">
        <v>479</v>
      </c>
      <c r="AD222" t="s">
        <v>451</v>
      </c>
      <c r="AE222" t="s">
        <v>614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408</v>
      </c>
      <c r="C223" t="s">
        <v>62</v>
      </c>
      <c r="D223" t="s">
        <v>141</v>
      </c>
      <c r="E223" t="s">
        <v>472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451</v>
      </c>
      <c r="AC223" t="s">
        <v>475</v>
      </c>
      <c r="AD223" t="s">
        <v>451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408</v>
      </c>
      <c r="C224" t="s">
        <v>62</v>
      </c>
      <c r="D224" t="s">
        <v>451</v>
      </c>
      <c r="E224" t="s">
        <v>603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451</v>
      </c>
      <c r="AC224" t="s">
        <v>475</v>
      </c>
      <c r="AD224" t="s">
        <v>451</v>
      </c>
      <c r="AE224" t="s">
        <v>614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408</v>
      </c>
      <c r="C225" t="s">
        <v>62</v>
      </c>
      <c r="D225" t="s">
        <v>451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452</v>
      </c>
      <c r="AC225" t="s">
        <v>628</v>
      </c>
      <c r="AD225" t="s">
        <v>452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408</v>
      </c>
      <c r="C226" t="s">
        <v>62</v>
      </c>
      <c r="D226" t="s">
        <v>451</v>
      </c>
      <c r="E226" t="s">
        <v>451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452</v>
      </c>
      <c r="AC226" t="s">
        <v>628</v>
      </c>
      <c r="AD226" t="s">
        <v>452</v>
      </c>
      <c r="AE226" t="s">
        <v>614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408</v>
      </c>
      <c r="C227" t="s">
        <v>62</v>
      </c>
      <c r="D227" t="s">
        <v>451</v>
      </c>
      <c r="E227" t="s">
        <v>474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452</v>
      </c>
      <c r="AC227" t="s">
        <v>471</v>
      </c>
      <c r="AD227" t="s">
        <v>452</v>
      </c>
      <c r="AE227" t="s">
        <v>614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408</v>
      </c>
      <c r="C228" t="s">
        <v>62</v>
      </c>
      <c r="D228" t="s">
        <v>451</v>
      </c>
      <c r="E228" t="s">
        <v>472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452</v>
      </c>
      <c r="AC228" t="s">
        <v>450</v>
      </c>
      <c r="AD228" t="s">
        <v>452</v>
      </c>
      <c r="AE228" t="s">
        <v>614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408</v>
      </c>
      <c r="C229" t="s">
        <v>62</v>
      </c>
      <c r="D229" t="s">
        <v>473</v>
      </c>
      <c r="E229" t="s">
        <v>451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452</v>
      </c>
      <c r="AC229" t="s">
        <v>141</v>
      </c>
      <c r="AD229" t="s">
        <v>452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408</v>
      </c>
      <c r="C230" t="s">
        <v>62</v>
      </c>
      <c r="D230" t="s">
        <v>473</v>
      </c>
      <c r="E230" t="s">
        <v>473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452</v>
      </c>
      <c r="AC230" t="s">
        <v>141</v>
      </c>
      <c r="AD230" t="s">
        <v>452</v>
      </c>
      <c r="AE230" t="s">
        <v>614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408</v>
      </c>
      <c r="C231" t="s">
        <v>62</v>
      </c>
      <c r="D231" t="s">
        <v>452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452</v>
      </c>
      <c r="AC231" t="s">
        <v>473</v>
      </c>
      <c r="AD231" t="s">
        <v>452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408</v>
      </c>
      <c r="C232" t="s">
        <v>62</v>
      </c>
      <c r="D232" t="s">
        <v>452</v>
      </c>
      <c r="E232" s="245" t="s">
        <v>451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452</v>
      </c>
      <c r="AC232" t="s">
        <v>473</v>
      </c>
      <c r="AD232" t="s">
        <v>452</v>
      </c>
      <c r="AE232" t="s">
        <v>614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408</v>
      </c>
      <c r="C233" t="s">
        <v>62</v>
      </c>
      <c r="D233" t="s">
        <v>452</v>
      </c>
      <c r="E233" t="s">
        <v>452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452</v>
      </c>
      <c r="AC233" t="s">
        <v>452</v>
      </c>
      <c r="AD233" t="s">
        <v>141</v>
      </c>
      <c r="AE233" t="s">
        <v>614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408</v>
      </c>
      <c r="C234" t="s">
        <v>62</v>
      </c>
      <c r="D234" t="s">
        <v>604</v>
      </c>
      <c r="E234" t="s">
        <v>451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452</v>
      </c>
      <c r="AC234" t="s">
        <v>452</v>
      </c>
      <c r="AD234" t="s">
        <v>452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408</v>
      </c>
      <c r="C235" t="s">
        <v>62</v>
      </c>
      <c r="D235" t="s">
        <v>604</v>
      </c>
      <c r="E235" t="s">
        <v>604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452</v>
      </c>
      <c r="AC235" t="s">
        <v>452</v>
      </c>
      <c r="AD235" t="s">
        <v>452</v>
      </c>
      <c r="AE235" t="s">
        <v>614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408</v>
      </c>
      <c r="C236" t="s">
        <v>62</v>
      </c>
      <c r="D236" t="s">
        <v>474</v>
      </c>
      <c r="E236" t="s">
        <v>474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452</v>
      </c>
      <c r="AC236" t="s">
        <v>629</v>
      </c>
      <c r="AD236" t="s">
        <v>141</v>
      </c>
      <c r="AE236" t="s">
        <v>614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408</v>
      </c>
      <c r="C237" t="s">
        <v>62</v>
      </c>
      <c r="D237" t="s">
        <v>477</v>
      </c>
      <c r="E237" t="s">
        <v>477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452</v>
      </c>
      <c r="AC237" t="s">
        <v>629</v>
      </c>
      <c r="AD237" t="s">
        <v>452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408</v>
      </c>
      <c r="C238" t="s">
        <v>62</v>
      </c>
      <c r="D238" t="s">
        <v>472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452</v>
      </c>
      <c r="AC238" t="s">
        <v>629</v>
      </c>
      <c r="AD238" t="s">
        <v>452</v>
      </c>
      <c r="AE238" t="s">
        <v>614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408</v>
      </c>
      <c r="C239" t="s">
        <v>62</v>
      </c>
      <c r="D239" t="s">
        <v>472</v>
      </c>
      <c r="E239" t="s">
        <v>604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452</v>
      </c>
      <c r="AC239" t="s">
        <v>474</v>
      </c>
      <c r="AD239" t="s">
        <v>452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408</v>
      </c>
      <c r="C240" t="s">
        <v>62</v>
      </c>
      <c r="D240" t="s">
        <v>472</v>
      </c>
      <c r="E240" t="s">
        <v>472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452</v>
      </c>
      <c r="AC240" t="s">
        <v>474</v>
      </c>
      <c r="AD240" t="s">
        <v>452</v>
      </c>
      <c r="AE240" t="s">
        <v>614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408</v>
      </c>
      <c r="C241" t="s">
        <v>62</v>
      </c>
      <c r="D241" t="s">
        <v>472</v>
      </c>
      <c r="E241" t="s">
        <v>527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452</v>
      </c>
      <c r="AC241" t="s">
        <v>472</v>
      </c>
      <c r="AD241" t="s">
        <v>141</v>
      </c>
      <c r="AE241" t="s">
        <v>614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408</v>
      </c>
      <c r="C242" t="s">
        <v>62</v>
      </c>
      <c r="D242" t="s">
        <v>527</v>
      </c>
      <c r="E242" t="s">
        <v>527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452</v>
      </c>
      <c r="AC242" t="s">
        <v>472</v>
      </c>
      <c r="AD242" t="s">
        <v>451</v>
      </c>
      <c r="AE242" t="s">
        <v>614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408</v>
      </c>
      <c r="C243" t="s">
        <v>62</v>
      </c>
      <c r="D243" t="s">
        <v>453</v>
      </c>
      <c r="E243" s="245" t="s">
        <v>453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452</v>
      </c>
      <c r="AC243" t="s">
        <v>472</v>
      </c>
      <c r="AD243" t="s">
        <v>452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408</v>
      </c>
      <c r="C244" t="s">
        <v>64</v>
      </c>
      <c r="D244" t="s">
        <v>471</v>
      </c>
      <c r="E244" t="s">
        <v>471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452</v>
      </c>
      <c r="AC244" t="s">
        <v>472</v>
      </c>
      <c r="AD244" t="s">
        <v>452</v>
      </c>
      <c r="AE244" t="s">
        <v>614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408</v>
      </c>
      <c r="C245" t="s">
        <v>64</v>
      </c>
      <c r="D245" t="s">
        <v>450</v>
      </c>
      <c r="E245" t="s">
        <v>450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452</v>
      </c>
      <c r="AC245" t="s">
        <v>614</v>
      </c>
      <c r="AD245" t="s">
        <v>141</v>
      </c>
      <c r="AE245" t="s">
        <v>614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408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452</v>
      </c>
      <c r="AC246" t="s">
        <v>614</v>
      </c>
      <c r="AD246" t="s">
        <v>452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408</v>
      </c>
      <c r="C247" t="s">
        <v>64</v>
      </c>
      <c r="D247" t="s">
        <v>141</v>
      </c>
      <c r="E247" t="s">
        <v>451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452</v>
      </c>
      <c r="AC247" t="s">
        <v>614</v>
      </c>
      <c r="AD247" t="s">
        <v>452</v>
      </c>
      <c r="AE247" t="s">
        <v>614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408</v>
      </c>
      <c r="C248" t="s">
        <v>64</v>
      </c>
      <c r="D248" t="s">
        <v>141</v>
      </c>
      <c r="E248" t="s">
        <v>473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452</v>
      </c>
      <c r="AC248" t="s">
        <v>527</v>
      </c>
      <c r="AD248" t="s">
        <v>452</v>
      </c>
      <c r="AE248" t="s">
        <v>614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408</v>
      </c>
      <c r="C249" t="s">
        <v>64</v>
      </c>
      <c r="D249" t="s">
        <v>141</v>
      </c>
      <c r="E249" t="s">
        <v>604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452</v>
      </c>
      <c r="AC249" t="s">
        <v>479</v>
      </c>
      <c r="AD249" t="s">
        <v>452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408</v>
      </c>
      <c r="C250" t="s">
        <v>64</v>
      </c>
      <c r="D250" t="s">
        <v>141</v>
      </c>
      <c r="E250" t="s">
        <v>472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452</v>
      </c>
      <c r="AC250" t="s">
        <v>479</v>
      </c>
      <c r="AD250" t="s">
        <v>452</v>
      </c>
      <c r="AE250" t="s">
        <v>614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408</v>
      </c>
      <c r="C251" t="s">
        <v>64</v>
      </c>
      <c r="D251" t="s">
        <v>451</v>
      </c>
      <c r="E251" t="s">
        <v>603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452</v>
      </c>
      <c r="AC251" t="s">
        <v>475</v>
      </c>
      <c r="AD251" t="s">
        <v>452</v>
      </c>
      <c r="AE251" t="s">
        <v>614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408</v>
      </c>
      <c r="C252" t="s">
        <v>64</v>
      </c>
      <c r="D252" t="s">
        <v>451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629</v>
      </c>
      <c r="AC252" t="s">
        <v>614</v>
      </c>
      <c r="AD252" t="s">
        <v>629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408</v>
      </c>
      <c r="C253" t="s">
        <v>64</v>
      </c>
      <c r="D253" t="s">
        <v>451</v>
      </c>
      <c r="E253" t="s">
        <v>451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472</v>
      </c>
      <c r="AC253" t="s">
        <v>472</v>
      </c>
      <c r="AD253" t="s">
        <v>472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408</v>
      </c>
      <c r="C254" t="s">
        <v>64</v>
      </c>
      <c r="D254" t="s">
        <v>451</v>
      </c>
      <c r="E254" t="s">
        <v>452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527</v>
      </c>
      <c r="AC254" t="s">
        <v>614</v>
      </c>
      <c r="AD254" t="s">
        <v>527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408</v>
      </c>
      <c r="C255" t="s">
        <v>64</v>
      </c>
      <c r="D255" t="s">
        <v>451</v>
      </c>
      <c r="E255" t="s">
        <v>472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453</v>
      </c>
      <c r="AC255" t="s">
        <v>473</v>
      </c>
      <c r="AD255" t="s">
        <v>453</v>
      </c>
      <c r="AE255" t="s">
        <v>614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408</v>
      </c>
      <c r="C256" t="s">
        <v>64</v>
      </c>
      <c r="D256" t="s">
        <v>473</v>
      </c>
      <c r="E256" t="s">
        <v>451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453</v>
      </c>
      <c r="AC256" t="s">
        <v>472</v>
      </c>
      <c r="AD256" t="s">
        <v>453</v>
      </c>
      <c r="AE256" t="s">
        <v>614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408</v>
      </c>
      <c r="C257" t="s">
        <v>64</v>
      </c>
      <c r="D257" t="s">
        <v>473</v>
      </c>
      <c r="E257" s="245" t="s">
        <v>473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453</v>
      </c>
      <c r="AC257" t="s">
        <v>614</v>
      </c>
      <c r="AD257" t="s">
        <v>453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408</v>
      </c>
      <c r="C258" t="s">
        <v>64</v>
      </c>
      <c r="D258" t="s">
        <v>452</v>
      </c>
      <c r="E258" t="s">
        <v>452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453</v>
      </c>
      <c r="AC258" t="s">
        <v>614</v>
      </c>
      <c r="AD258" t="s">
        <v>475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408</v>
      </c>
      <c r="C259" t="s">
        <v>64</v>
      </c>
      <c r="D259" t="s">
        <v>604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453</v>
      </c>
      <c r="AC259" t="s">
        <v>479</v>
      </c>
      <c r="AD259" t="s">
        <v>475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408</v>
      </c>
      <c r="C260" t="s">
        <v>64</v>
      </c>
      <c r="D260" t="s">
        <v>604</v>
      </c>
      <c r="E260" t="s">
        <v>604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453</v>
      </c>
      <c r="AC260" t="s">
        <v>475</v>
      </c>
      <c r="AD260" t="s">
        <v>453</v>
      </c>
      <c r="AE260" t="s">
        <v>614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408</v>
      </c>
      <c r="C261" t="s">
        <v>64</v>
      </c>
      <c r="D261" t="s">
        <v>604</v>
      </c>
      <c r="E261" t="s">
        <v>472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475</v>
      </c>
      <c r="AC261" t="s">
        <v>614</v>
      </c>
      <c r="AD261" t="s">
        <v>475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408</v>
      </c>
      <c r="C262" t="s">
        <v>64</v>
      </c>
      <c r="D262" t="s">
        <v>477</v>
      </c>
      <c r="E262" t="s">
        <v>477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614</v>
      </c>
      <c r="AE262" t="s">
        <v>614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408</v>
      </c>
      <c r="C263" t="s">
        <v>64</v>
      </c>
      <c r="D263" t="s">
        <v>472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471</v>
      </c>
      <c r="AC263" t="s">
        <v>471</v>
      </c>
      <c r="AD263" t="s">
        <v>471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408</v>
      </c>
      <c r="C264" t="s">
        <v>64</v>
      </c>
      <c r="D264" t="s">
        <v>472</v>
      </c>
      <c r="E264" s="245" t="s">
        <v>472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471</v>
      </c>
      <c r="AC264" t="s">
        <v>471</v>
      </c>
      <c r="AD264" t="s">
        <v>471</v>
      </c>
      <c r="AE264" t="s">
        <v>614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408</v>
      </c>
      <c r="C265" t="s">
        <v>64</v>
      </c>
      <c r="D265" t="s">
        <v>479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471</v>
      </c>
      <c r="AC265" t="s">
        <v>141</v>
      </c>
      <c r="AD265" t="s">
        <v>450</v>
      </c>
      <c r="AE265" t="s">
        <v>614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408</v>
      </c>
      <c r="C266" t="s">
        <v>64</v>
      </c>
      <c r="D266" t="s">
        <v>479</v>
      </c>
      <c r="E266" t="s">
        <v>479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471</v>
      </c>
      <c r="AC266" t="s">
        <v>473</v>
      </c>
      <c r="AD266" t="s">
        <v>471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408</v>
      </c>
      <c r="C267" t="s">
        <v>64</v>
      </c>
      <c r="D267" t="s">
        <v>453</v>
      </c>
      <c r="E267" t="s">
        <v>453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471</v>
      </c>
      <c r="AC267" t="s">
        <v>473</v>
      </c>
      <c r="AD267" t="s">
        <v>471</v>
      </c>
      <c r="AE267" t="s">
        <v>614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408</v>
      </c>
      <c r="C268" t="s">
        <v>66</v>
      </c>
      <c r="D268" t="s">
        <v>471</v>
      </c>
      <c r="E268" t="s">
        <v>471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471</v>
      </c>
      <c r="AC268" t="s">
        <v>473</v>
      </c>
      <c r="AD268" t="s">
        <v>450</v>
      </c>
      <c r="AE268" t="s">
        <v>614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408</v>
      </c>
      <c r="C269" t="s">
        <v>66</v>
      </c>
      <c r="D269" t="s">
        <v>450</v>
      </c>
      <c r="E269" t="s">
        <v>450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471</v>
      </c>
      <c r="AC269" t="s">
        <v>629</v>
      </c>
      <c r="AD269" t="s">
        <v>471</v>
      </c>
      <c r="AE269" t="s">
        <v>614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408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471</v>
      </c>
      <c r="AC270" t="s">
        <v>472</v>
      </c>
      <c r="AD270" t="s">
        <v>471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408</v>
      </c>
      <c r="C271" t="s">
        <v>66</v>
      </c>
      <c r="D271" t="s">
        <v>141</v>
      </c>
      <c r="E271" t="s">
        <v>604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471</v>
      </c>
      <c r="AC271" t="s">
        <v>472</v>
      </c>
      <c r="AD271" t="s">
        <v>471</v>
      </c>
      <c r="AE271" t="s">
        <v>614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408</v>
      </c>
      <c r="C272" t="s">
        <v>66</v>
      </c>
      <c r="D272" t="s">
        <v>141</v>
      </c>
      <c r="E272" t="s">
        <v>472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471</v>
      </c>
      <c r="AC272" t="s">
        <v>472</v>
      </c>
      <c r="AD272" t="s">
        <v>451</v>
      </c>
      <c r="AE272" t="s">
        <v>614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408</v>
      </c>
      <c r="C273" t="s">
        <v>66</v>
      </c>
      <c r="D273" t="s">
        <v>451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471</v>
      </c>
      <c r="AC273" t="s">
        <v>614</v>
      </c>
      <c r="AD273" t="s">
        <v>471</v>
      </c>
      <c r="AE273" t="s">
        <v>614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408</v>
      </c>
      <c r="C274" t="s">
        <v>66</v>
      </c>
      <c r="D274" t="s">
        <v>451</v>
      </c>
      <c r="E274" t="s">
        <v>451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471</v>
      </c>
      <c r="AC274" t="s">
        <v>614</v>
      </c>
      <c r="AD274" t="s">
        <v>452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408</v>
      </c>
      <c r="C275" t="s">
        <v>66</v>
      </c>
      <c r="D275" t="s">
        <v>473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450</v>
      </c>
      <c r="AC275" t="s">
        <v>628</v>
      </c>
      <c r="AD275" t="s">
        <v>476</v>
      </c>
      <c r="AE275" t="s">
        <v>614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408</v>
      </c>
      <c r="C276" t="s">
        <v>66</v>
      </c>
      <c r="D276" t="s">
        <v>473</v>
      </c>
      <c r="E276" s="245" t="s">
        <v>451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450</v>
      </c>
      <c r="AC276" t="s">
        <v>471</v>
      </c>
      <c r="AD276" t="s">
        <v>450</v>
      </c>
      <c r="AE276" t="s">
        <v>614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408</v>
      </c>
      <c r="C277" t="s">
        <v>66</v>
      </c>
      <c r="D277" t="s">
        <v>473</v>
      </c>
      <c r="E277" t="s">
        <v>473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450</v>
      </c>
      <c r="AC277" t="s">
        <v>450</v>
      </c>
      <c r="AD277" t="s">
        <v>450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408</v>
      </c>
      <c r="C278" t="s">
        <v>66</v>
      </c>
      <c r="D278" t="s">
        <v>452</v>
      </c>
      <c r="E278" t="s">
        <v>452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450</v>
      </c>
      <c r="AC278" t="s">
        <v>450</v>
      </c>
      <c r="AD278" t="s">
        <v>450</v>
      </c>
      <c r="AE278" t="s">
        <v>614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408</v>
      </c>
      <c r="C279" t="s">
        <v>66</v>
      </c>
      <c r="D279" t="s">
        <v>604</v>
      </c>
      <c r="E279" t="s">
        <v>604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450</v>
      </c>
      <c r="AC279" t="s">
        <v>141</v>
      </c>
      <c r="AD279" t="s">
        <v>450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408</v>
      </c>
      <c r="C280" t="s">
        <v>66</v>
      </c>
      <c r="D280" t="s">
        <v>477</v>
      </c>
      <c r="E280" t="s">
        <v>477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450</v>
      </c>
      <c r="AC280" t="s">
        <v>141</v>
      </c>
      <c r="AD280" t="s">
        <v>450</v>
      </c>
      <c r="AE280" t="s">
        <v>614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408</v>
      </c>
      <c r="C281" t="s">
        <v>66</v>
      </c>
      <c r="D281" t="s">
        <v>472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450</v>
      </c>
      <c r="AC281" t="s">
        <v>630</v>
      </c>
      <c r="AD281" t="s">
        <v>450</v>
      </c>
      <c r="AE281" t="s">
        <v>614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408</v>
      </c>
      <c r="C282" t="s">
        <v>66</v>
      </c>
      <c r="D282" t="s">
        <v>472</v>
      </c>
      <c r="E282" t="s">
        <v>472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450</v>
      </c>
      <c r="AC282" t="s">
        <v>473</v>
      </c>
      <c r="AD282" t="s">
        <v>450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408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450</v>
      </c>
      <c r="AC283" t="s">
        <v>473</v>
      </c>
      <c r="AD283" t="s">
        <v>450</v>
      </c>
      <c r="AE283" t="s">
        <v>614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408</v>
      </c>
      <c r="C284" t="s">
        <v>68</v>
      </c>
      <c r="D284" t="s">
        <v>471</v>
      </c>
      <c r="E284" t="s">
        <v>471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450</v>
      </c>
      <c r="AC284" t="s">
        <v>629</v>
      </c>
      <c r="AD284" t="s">
        <v>450</v>
      </c>
      <c r="AE284" t="s">
        <v>614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408</v>
      </c>
      <c r="C285" t="s">
        <v>68</v>
      </c>
      <c r="D285" t="s">
        <v>450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450</v>
      </c>
      <c r="AC285" t="s">
        <v>472</v>
      </c>
      <c r="AD285" t="s">
        <v>471</v>
      </c>
      <c r="AE285" t="s">
        <v>614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408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450</v>
      </c>
      <c r="AC286" t="s">
        <v>472</v>
      </c>
      <c r="AD286" t="s">
        <v>450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408</v>
      </c>
      <c r="C287" t="s">
        <v>68</v>
      </c>
      <c r="D287" t="s">
        <v>141</v>
      </c>
      <c r="E287" t="s">
        <v>451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450</v>
      </c>
      <c r="AC287" t="s">
        <v>472</v>
      </c>
      <c r="AD287" t="s">
        <v>450</v>
      </c>
      <c r="AE287" t="s">
        <v>614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408</v>
      </c>
      <c r="C288" t="s">
        <v>68</v>
      </c>
      <c r="D288" t="s">
        <v>141</v>
      </c>
      <c r="E288" t="s">
        <v>604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450</v>
      </c>
      <c r="AC288" t="s">
        <v>472</v>
      </c>
      <c r="AD288" t="s">
        <v>452</v>
      </c>
      <c r="AE288" t="s">
        <v>614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408</v>
      </c>
      <c r="C289" t="s">
        <v>68</v>
      </c>
      <c r="D289" t="s">
        <v>141</v>
      </c>
      <c r="E289" t="s">
        <v>472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450</v>
      </c>
      <c r="AC289" t="s">
        <v>614</v>
      </c>
      <c r="AD289" t="s">
        <v>450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408</v>
      </c>
      <c r="C290" t="s">
        <v>68</v>
      </c>
      <c r="D290" t="s">
        <v>451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450</v>
      </c>
      <c r="AC290" t="s">
        <v>614</v>
      </c>
      <c r="AD290" t="s">
        <v>450</v>
      </c>
      <c r="AE290" t="s">
        <v>614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408</v>
      </c>
      <c r="C291" t="s">
        <v>68</v>
      </c>
      <c r="D291" t="s">
        <v>451</v>
      </c>
      <c r="E291" t="s">
        <v>451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450</v>
      </c>
      <c r="AC291" t="s">
        <v>527</v>
      </c>
      <c r="AD291" t="s">
        <v>450</v>
      </c>
      <c r="AE291" t="s">
        <v>614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408</v>
      </c>
      <c r="C292" t="s">
        <v>68</v>
      </c>
      <c r="D292" t="s">
        <v>473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450</v>
      </c>
      <c r="AC292" t="s">
        <v>479</v>
      </c>
      <c r="AD292" t="s">
        <v>450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408</v>
      </c>
      <c r="C293" t="s">
        <v>68</v>
      </c>
      <c r="D293" t="s">
        <v>473</v>
      </c>
      <c r="E293" s="245" t="s">
        <v>473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450</v>
      </c>
      <c r="AC293" t="s">
        <v>479</v>
      </c>
      <c r="AD293" t="s">
        <v>450</v>
      </c>
      <c r="AE293" t="s">
        <v>614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408</v>
      </c>
      <c r="C294" t="s">
        <v>68</v>
      </c>
      <c r="D294" t="s">
        <v>452</v>
      </c>
      <c r="E294" t="s">
        <v>452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450</v>
      </c>
      <c r="AC294" t="s">
        <v>475</v>
      </c>
      <c r="AD294" t="s">
        <v>450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408</v>
      </c>
      <c r="C295" t="s">
        <v>68</v>
      </c>
      <c r="D295" t="s">
        <v>604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450</v>
      </c>
      <c r="AC295" t="s">
        <v>475</v>
      </c>
      <c r="AD295" t="s">
        <v>450</v>
      </c>
      <c r="AE295" t="s">
        <v>614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408</v>
      </c>
      <c r="C296" t="s">
        <v>68</v>
      </c>
      <c r="D296" t="s">
        <v>604</v>
      </c>
      <c r="E296" t="s">
        <v>604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471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408</v>
      </c>
      <c r="C297" t="s">
        <v>68</v>
      </c>
      <c r="D297" t="s">
        <v>472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408</v>
      </c>
      <c r="C298" t="s">
        <v>68</v>
      </c>
      <c r="D298" t="s">
        <v>472</v>
      </c>
      <c r="E298" t="s">
        <v>451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614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408</v>
      </c>
      <c r="C299" t="s">
        <v>68</v>
      </c>
      <c r="D299" t="s">
        <v>472</v>
      </c>
      <c r="E299" t="s">
        <v>472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452</v>
      </c>
      <c r="AE299" t="s">
        <v>614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410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630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410</v>
      </c>
      <c r="C301" t="s">
        <v>52</v>
      </c>
      <c r="D301" t="s">
        <v>450</v>
      </c>
      <c r="E301" t="s">
        <v>450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630</v>
      </c>
      <c r="AD301" t="s">
        <v>141</v>
      </c>
      <c r="AE301" t="s">
        <v>614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410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473</v>
      </c>
      <c r="AD302" t="s">
        <v>141</v>
      </c>
      <c r="AE302" t="s">
        <v>614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410</v>
      </c>
      <c r="C303" t="s">
        <v>52</v>
      </c>
      <c r="D303" t="s">
        <v>141</v>
      </c>
      <c r="E303" s="245" t="s">
        <v>452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452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410</v>
      </c>
      <c r="C304" t="s">
        <v>52</v>
      </c>
      <c r="D304" t="s">
        <v>451</v>
      </c>
      <c r="E304" t="s">
        <v>451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452</v>
      </c>
      <c r="AD304" t="s">
        <v>141</v>
      </c>
      <c r="AE304" t="s">
        <v>614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410</v>
      </c>
      <c r="C305" t="s">
        <v>52</v>
      </c>
      <c r="D305" t="s">
        <v>452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629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410</v>
      </c>
      <c r="C306" t="s">
        <v>52</v>
      </c>
      <c r="D306" t="s">
        <v>452</v>
      </c>
      <c r="E306" t="s">
        <v>452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629</v>
      </c>
      <c r="AD306" t="s">
        <v>141</v>
      </c>
      <c r="AE306" t="s">
        <v>614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410</v>
      </c>
      <c r="C307" t="s">
        <v>52</v>
      </c>
      <c r="D307" t="s">
        <v>475</v>
      </c>
      <c r="E307" t="s">
        <v>475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629</v>
      </c>
      <c r="AD307" t="s">
        <v>452</v>
      </c>
      <c r="AE307" t="s">
        <v>614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410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472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410</v>
      </c>
      <c r="C309" t="s">
        <v>54</v>
      </c>
      <c r="D309" t="s">
        <v>450</v>
      </c>
      <c r="E309" t="s">
        <v>450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472</v>
      </c>
      <c r="AD309" t="s">
        <v>141</v>
      </c>
      <c r="AE309" t="s">
        <v>614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410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614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410</v>
      </c>
      <c r="C311" t="s">
        <v>54</v>
      </c>
      <c r="D311" t="s">
        <v>451</v>
      </c>
      <c r="E311" t="s">
        <v>451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614</v>
      </c>
      <c r="AD311" t="s">
        <v>141</v>
      </c>
      <c r="AE311" t="s">
        <v>614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410</v>
      </c>
      <c r="C312" t="s">
        <v>54</v>
      </c>
      <c r="D312" t="s">
        <v>451</v>
      </c>
      <c r="E312" t="s">
        <v>473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479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410</v>
      </c>
      <c r="C313" t="s">
        <v>54</v>
      </c>
      <c r="D313" t="s">
        <v>452</v>
      </c>
      <c r="E313" t="s">
        <v>452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479</v>
      </c>
      <c r="AD313" t="s">
        <v>141</v>
      </c>
      <c r="AE313" t="s">
        <v>614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410</v>
      </c>
      <c r="C314" t="s">
        <v>54</v>
      </c>
      <c r="D314" t="s">
        <v>453</v>
      </c>
      <c r="E314" t="s">
        <v>453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475</v>
      </c>
      <c r="AD314" t="s">
        <v>141</v>
      </c>
      <c r="AE314" t="s">
        <v>614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410</v>
      </c>
      <c r="C315" t="s">
        <v>54</v>
      </c>
      <c r="D315" t="s">
        <v>475</v>
      </c>
      <c r="E315" s="245" t="s">
        <v>475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475</v>
      </c>
      <c r="AD315" t="s">
        <v>452</v>
      </c>
      <c r="AE315" t="s">
        <v>614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410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451</v>
      </c>
      <c r="AC316" t="s">
        <v>628</v>
      </c>
      <c r="AD316" t="s">
        <v>451</v>
      </c>
      <c r="AE316" t="s">
        <v>614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410</v>
      </c>
      <c r="C317" t="s">
        <v>56</v>
      </c>
      <c r="D317" t="s">
        <v>450</v>
      </c>
      <c r="E317" t="s">
        <v>450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451</v>
      </c>
      <c r="AC317" t="s">
        <v>471</v>
      </c>
      <c r="AD317" t="s">
        <v>451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410</v>
      </c>
      <c r="C318" t="s">
        <v>56</v>
      </c>
      <c r="D318" t="s">
        <v>450</v>
      </c>
      <c r="E318" t="s">
        <v>472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451</v>
      </c>
      <c r="AC318" t="s">
        <v>471</v>
      </c>
      <c r="AD318" t="s">
        <v>451</v>
      </c>
      <c r="AE318" t="s">
        <v>614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410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451</v>
      </c>
      <c r="AC319" t="s">
        <v>450</v>
      </c>
      <c r="AD319" t="s">
        <v>451</v>
      </c>
      <c r="AE319" t="s">
        <v>614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410</v>
      </c>
      <c r="C320" t="s">
        <v>56</v>
      </c>
      <c r="D320" t="s">
        <v>451</v>
      </c>
      <c r="E320" t="s">
        <v>451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451</v>
      </c>
      <c r="AC320" t="s">
        <v>141</v>
      </c>
      <c r="AD320" t="s">
        <v>451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410</v>
      </c>
      <c r="C321" t="s">
        <v>56</v>
      </c>
      <c r="D321" t="s">
        <v>452</v>
      </c>
      <c r="E321" t="s">
        <v>452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451</v>
      </c>
      <c r="AC321" t="s">
        <v>141</v>
      </c>
      <c r="AD321" t="s">
        <v>451</v>
      </c>
      <c r="AE321" t="s">
        <v>614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410</v>
      </c>
      <c r="C322" t="s">
        <v>56</v>
      </c>
      <c r="D322" t="s">
        <v>453</v>
      </c>
      <c r="E322" t="s">
        <v>453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451</v>
      </c>
      <c r="AC322" t="s">
        <v>141</v>
      </c>
      <c r="AD322" t="s">
        <v>452</v>
      </c>
      <c r="AE322" t="s">
        <v>614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410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451</v>
      </c>
      <c r="AC323" t="s">
        <v>141</v>
      </c>
      <c r="AD323" t="s">
        <v>474</v>
      </c>
      <c r="AE323" t="s">
        <v>614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410</v>
      </c>
      <c r="C324" t="s">
        <v>58</v>
      </c>
      <c r="D324" t="s">
        <v>471</v>
      </c>
      <c r="E324" t="s">
        <v>471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451</v>
      </c>
      <c r="AC324" t="s">
        <v>630</v>
      </c>
      <c r="AD324" t="s">
        <v>471</v>
      </c>
      <c r="AE324" t="s">
        <v>614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410</v>
      </c>
      <c r="C325" t="s">
        <v>58</v>
      </c>
      <c r="D325" t="s">
        <v>471</v>
      </c>
      <c r="E325" t="s">
        <v>450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451</v>
      </c>
      <c r="AC325" t="s">
        <v>630</v>
      </c>
      <c r="AD325" t="s">
        <v>451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410</v>
      </c>
      <c r="C326" t="s">
        <v>58</v>
      </c>
      <c r="D326" t="s">
        <v>471</v>
      </c>
      <c r="E326" t="s">
        <v>451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451</v>
      </c>
      <c r="AC326" t="s">
        <v>630</v>
      </c>
      <c r="AD326" t="s">
        <v>451</v>
      </c>
      <c r="AE326" t="s">
        <v>614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410</v>
      </c>
      <c r="C327" t="s">
        <v>58</v>
      </c>
      <c r="D327" t="s">
        <v>450</v>
      </c>
      <c r="E327" t="s">
        <v>471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451</v>
      </c>
      <c r="AC327" t="s">
        <v>630</v>
      </c>
      <c r="AD327" t="s">
        <v>472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410</v>
      </c>
      <c r="C328" t="s">
        <v>58</v>
      </c>
      <c r="D328" t="s">
        <v>450</v>
      </c>
      <c r="E328" t="s">
        <v>450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451</v>
      </c>
      <c r="AC328" t="s">
        <v>473</v>
      </c>
      <c r="AD328" t="s">
        <v>451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410</v>
      </c>
      <c r="C329" t="s">
        <v>58</v>
      </c>
      <c r="D329" t="s">
        <v>450</v>
      </c>
      <c r="E329" t="s">
        <v>452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451</v>
      </c>
      <c r="AC329" t="s">
        <v>473</v>
      </c>
      <c r="AD329" t="s">
        <v>451</v>
      </c>
      <c r="AE329" t="s">
        <v>614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410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451</v>
      </c>
      <c r="AC330" t="s">
        <v>452</v>
      </c>
      <c r="AD330" t="s">
        <v>471</v>
      </c>
      <c r="AE330" t="s">
        <v>614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410</v>
      </c>
      <c r="C331" t="s">
        <v>58</v>
      </c>
      <c r="D331" t="s">
        <v>451</v>
      </c>
      <c r="E331" t="s">
        <v>471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451</v>
      </c>
      <c r="AC331" t="s">
        <v>452</v>
      </c>
      <c r="AD331" t="s">
        <v>451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410</v>
      </c>
      <c r="C332" t="s">
        <v>58</v>
      </c>
      <c r="D332" t="s">
        <v>451</v>
      </c>
      <c r="E332" t="s">
        <v>451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451</v>
      </c>
      <c r="AC332" t="s">
        <v>452</v>
      </c>
      <c r="AD332" t="s">
        <v>451</v>
      </c>
      <c r="AE332" t="s">
        <v>614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410</v>
      </c>
      <c r="C333" t="s">
        <v>58</v>
      </c>
      <c r="D333" t="s">
        <v>452</v>
      </c>
      <c r="E333" s="245" t="s">
        <v>450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451</v>
      </c>
      <c r="AC333" t="s">
        <v>629</v>
      </c>
      <c r="AD333" t="s">
        <v>471</v>
      </c>
      <c r="AE333" t="s">
        <v>614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410</v>
      </c>
      <c r="C334" t="s">
        <v>58</v>
      </c>
      <c r="D334" t="s">
        <v>452</v>
      </c>
      <c r="E334" t="s">
        <v>451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451</v>
      </c>
      <c r="AC334" t="s">
        <v>629</v>
      </c>
      <c r="AD334" t="s">
        <v>141</v>
      </c>
      <c r="AE334" t="s">
        <v>614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410</v>
      </c>
      <c r="C335" t="s">
        <v>58</v>
      </c>
      <c r="D335" t="s">
        <v>452</v>
      </c>
      <c r="E335" t="s">
        <v>452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451</v>
      </c>
      <c r="AC335" t="s">
        <v>629</v>
      </c>
      <c r="AD335" t="s">
        <v>451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410</v>
      </c>
      <c r="C336" t="s">
        <v>58</v>
      </c>
      <c r="D336" t="s">
        <v>472</v>
      </c>
      <c r="E336" t="s">
        <v>472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451</v>
      </c>
      <c r="AC336" t="s">
        <v>629</v>
      </c>
      <c r="AD336" t="s">
        <v>451</v>
      </c>
      <c r="AE336" t="s">
        <v>614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410</v>
      </c>
      <c r="C337" t="s">
        <v>58</v>
      </c>
      <c r="D337" t="s">
        <v>453</v>
      </c>
      <c r="E337" t="s">
        <v>453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451</v>
      </c>
      <c r="AC337" t="s">
        <v>629</v>
      </c>
      <c r="AD337" t="s">
        <v>452</v>
      </c>
      <c r="AE337" t="s">
        <v>614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410</v>
      </c>
      <c r="C338" t="s">
        <v>58</v>
      </c>
      <c r="D338" t="s">
        <v>475</v>
      </c>
      <c r="E338" t="s">
        <v>475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451</v>
      </c>
      <c r="AC338" t="s">
        <v>474</v>
      </c>
      <c r="AD338" t="s">
        <v>451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410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451</v>
      </c>
      <c r="AC339" t="s">
        <v>474</v>
      </c>
      <c r="AD339" t="s">
        <v>451</v>
      </c>
      <c r="AE339" t="s">
        <v>614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410</v>
      </c>
      <c r="C340" t="s">
        <v>60</v>
      </c>
      <c r="D340" t="s">
        <v>471</v>
      </c>
      <c r="E340" t="s">
        <v>471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451</v>
      </c>
      <c r="AC340" t="s">
        <v>477</v>
      </c>
      <c r="AD340" t="s">
        <v>451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410</v>
      </c>
      <c r="C341" t="s">
        <v>60</v>
      </c>
      <c r="D341" t="s">
        <v>471</v>
      </c>
      <c r="E341" t="s">
        <v>451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451</v>
      </c>
      <c r="AC341" t="s">
        <v>477</v>
      </c>
      <c r="AD341" t="s">
        <v>451</v>
      </c>
      <c r="AE341" t="s">
        <v>614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410</v>
      </c>
      <c r="C342" t="s">
        <v>60</v>
      </c>
      <c r="D342" t="s">
        <v>471</v>
      </c>
      <c r="E342" t="s">
        <v>452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451</v>
      </c>
      <c r="AC342" t="s">
        <v>472</v>
      </c>
      <c r="AD342" t="s">
        <v>471</v>
      </c>
      <c r="AE342" t="s">
        <v>614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410</v>
      </c>
      <c r="C343" t="s">
        <v>60</v>
      </c>
      <c r="D343" t="s">
        <v>450</v>
      </c>
      <c r="E343" t="s">
        <v>471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451</v>
      </c>
      <c r="AC343" t="s">
        <v>472</v>
      </c>
      <c r="AD343" t="s">
        <v>141</v>
      </c>
      <c r="AE343" t="s">
        <v>614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410</v>
      </c>
      <c r="C344" t="s">
        <v>60</v>
      </c>
      <c r="D344" t="s">
        <v>450</v>
      </c>
      <c r="E344" t="s">
        <v>450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451</v>
      </c>
      <c r="AC344" t="s">
        <v>472</v>
      </c>
      <c r="AD344" t="s">
        <v>451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410</v>
      </c>
      <c r="C345" t="s">
        <v>60</v>
      </c>
      <c r="D345" t="s">
        <v>450</v>
      </c>
      <c r="E345" t="s">
        <v>452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451</v>
      </c>
      <c r="AC345" t="s">
        <v>472</v>
      </c>
      <c r="AD345" t="s">
        <v>451</v>
      </c>
      <c r="AE345" t="s">
        <v>614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410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451</v>
      </c>
      <c r="AC346" t="s">
        <v>472</v>
      </c>
      <c r="AD346" t="s">
        <v>473</v>
      </c>
      <c r="AE346" t="s">
        <v>614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410</v>
      </c>
      <c r="C347" t="s">
        <v>60</v>
      </c>
      <c r="D347" t="s">
        <v>141</v>
      </c>
      <c r="E347" t="s">
        <v>472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451</v>
      </c>
      <c r="AC347" t="s">
        <v>472</v>
      </c>
      <c r="AD347" t="s">
        <v>452</v>
      </c>
      <c r="AE347" t="s">
        <v>614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410</v>
      </c>
      <c r="C348" t="s">
        <v>60</v>
      </c>
      <c r="D348" t="s">
        <v>451</v>
      </c>
      <c r="E348" t="s">
        <v>471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451</v>
      </c>
      <c r="AC348" t="s">
        <v>472</v>
      </c>
      <c r="AD348" t="s">
        <v>629</v>
      </c>
      <c r="AE348" t="s">
        <v>614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410</v>
      </c>
      <c r="C349" t="s">
        <v>60</v>
      </c>
      <c r="D349" t="s">
        <v>451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451</v>
      </c>
      <c r="AC349" t="s">
        <v>614</v>
      </c>
      <c r="AD349" t="s">
        <v>471</v>
      </c>
      <c r="AE349" t="s">
        <v>614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410</v>
      </c>
      <c r="C350" t="s">
        <v>60</v>
      </c>
      <c r="D350" t="s">
        <v>451</v>
      </c>
      <c r="E350" t="s">
        <v>451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451</v>
      </c>
      <c r="AC350" t="s">
        <v>614</v>
      </c>
      <c r="AD350" t="s">
        <v>451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410</v>
      </c>
      <c r="C351" t="s">
        <v>60</v>
      </c>
      <c r="D351" t="s">
        <v>451</v>
      </c>
      <c r="E351" t="s">
        <v>473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451</v>
      </c>
      <c r="AC351" t="s">
        <v>614</v>
      </c>
      <c r="AD351" t="s">
        <v>451</v>
      </c>
      <c r="AE351" t="s">
        <v>614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410</v>
      </c>
      <c r="C352" t="s">
        <v>60</v>
      </c>
      <c r="D352" t="s">
        <v>451</v>
      </c>
      <c r="E352" t="s">
        <v>452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451</v>
      </c>
      <c r="AC352" t="s">
        <v>527</v>
      </c>
      <c r="AD352" t="s">
        <v>471</v>
      </c>
      <c r="AE352" t="s">
        <v>614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410</v>
      </c>
      <c r="C353" t="s">
        <v>60</v>
      </c>
      <c r="D353" t="s">
        <v>451</v>
      </c>
      <c r="E353" t="s">
        <v>472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451</v>
      </c>
      <c r="AC353" t="s">
        <v>527</v>
      </c>
      <c r="AD353" t="s">
        <v>451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410</v>
      </c>
      <c r="C354" t="s">
        <v>60</v>
      </c>
      <c r="D354" t="s">
        <v>473</v>
      </c>
      <c r="E354" s="245" t="s">
        <v>451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451</v>
      </c>
      <c r="AC354" t="s">
        <v>527</v>
      </c>
      <c r="AD354" t="s">
        <v>451</v>
      </c>
      <c r="AE354" t="s">
        <v>614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410</v>
      </c>
      <c r="C355" t="s">
        <v>60</v>
      </c>
      <c r="D355" t="s">
        <v>452</v>
      </c>
      <c r="E355" t="s">
        <v>471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451</v>
      </c>
      <c r="AC355" t="s">
        <v>479</v>
      </c>
      <c r="AD355" t="s">
        <v>451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410</v>
      </c>
      <c r="C356" t="s">
        <v>60</v>
      </c>
      <c r="D356" t="s">
        <v>452</v>
      </c>
      <c r="E356" t="s">
        <v>450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451</v>
      </c>
      <c r="AC356" t="s">
        <v>479</v>
      </c>
      <c r="AD356" t="s">
        <v>451</v>
      </c>
      <c r="AE356" t="s">
        <v>614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410</v>
      </c>
      <c r="C357" t="s">
        <v>60</v>
      </c>
      <c r="D357" t="s">
        <v>452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451</v>
      </c>
      <c r="AC357" t="s">
        <v>475</v>
      </c>
      <c r="AD357" t="s">
        <v>451</v>
      </c>
      <c r="AE357" t="s">
        <v>614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410</v>
      </c>
      <c r="C358" t="s">
        <v>60</v>
      </c>
      <c r="D358" t="s">
        <v>452</v>
      </c>
      <c r="E358" t="s">
        <v>451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473</v>
      </c>
      <c r="AC358" t="s">
        <v>614</v>
      </c>
      <c r="AD358" t="s">
        <v>451</v>
      </c>
      <c r="AE358" t="s">
        <v>614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410</v>
      </c>
      <c r="C359" t="s">
        <v>60</v>
      </c>
      <c r="D359" t="s">
        <v>452</v>
      </c>
      <c r="E359" t="s">
        <v>452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452</v>
      </c>
      <c r="AC359" t="s">
        <v>628</v>
      </c>
      <c r="AD359" t="s">
        <v>452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410</v>
      </c>
      <c r="C360" t="s">
        <v>60</v>
      </c>
      <c r="D360" t="s">
        <v>452</v>
      </c>
      <c r="E360" t="s">
        <v>472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452</v>
      </c>
      <c r="AC360" t="s">
        <v>628</v>
      </c>
      <c r="AD360" t="s">
        <v>452</v>
      </c>
      <c r="AE360" t="s">
        <v>614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410</v>
      </c>
      <c r="C361" t="s">
        <v>60</v>
      </c>
      <c r="D361" t="s">
        <v>604</v>
      </c>
      <c r="E361" t="s">
        <v>604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452</v>
      </c>
      <c r="AC361" t="s">
        <v>471</v>
      </c>
      <c r="AD361" t="s">
        <v>452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410</v>
      </c>
      <c r="C362" t="s">
        <v>60</v>
      </c>
      <c r="D362" t="s">
        <v>472</v>
      </c>
      <c r="E362" t="s">
        <v>472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452</v>
      </c>
      <c r="AC362" t="s">
        <v>471</v>
      </c>
      <c r="AD362" t="s">
        <v>452</v>
      </c>
      <c r="AE362" t="s">
        <v>614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410</v>
      </c>
      <c r="C363" t="s">
        <v>60</v>
      </c>
      <c r="D363" t="s">
        <v>527</v>
      </c>
      <c r="E363" t="s">
        <v>527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452</v>
      </c>
      <c r="AC363" t="s">
        <v>450</v>
      </c>
      <c r="AD363" t="s">
        <v>452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410</v>
      </c>
      <c r="C364" t="s">
        <v>60</v>
      </c>
      <c r="D364" t="s">
        <v>479</v>
      </c>
      <c r="E364" t="s">
        <v>479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452</v>
      </c>
      <c r="AC364" t="s">
        <v>450</v>
      </c>
      <c r="AD364" t="s">
        <v>452</v>
      </c>
      <c r="AE364" t="s">
        <v>614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410</v>
      </c>
      <c r="C365" t="s">
        <v>60</v>
      </c>
      <c r="D365" t="s">
        <v>453</v>
      </c>
      <c r="E365" t="s">
        <v>453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452</v>
      </c>
      <c r="AC365" t="s">
        <v>141</v>
      </c>
      <c r="AD365" t="s">
        <v>450</v>
      </c>
      <c r="AE365" t="s">
        <v>614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410</v>
      </c>
      <c r="C366" t="s">
        <v>60</v>
      </c>
      <c r="D366" t="s">
        <v>475</v>
      </c>
      <c r="E366" s="245" t="s">
        <v>475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452</v>
      </c>
      <c r="AC366" t="s">
        <v>141</v>
      </c>
      <c r="AD366" t="s">
        <v>141</v>
      </c>
      <c r="AE366" t="s">
        <v>614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410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452</v>
      </c>
      <c r="AC367" t="s">
        <v>141</v>
      </c>
      <c r="AD367" t="s">
        <v>452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410</v>
      </c>
      <c r="C368" t="s">
        <v>62</v>
      </c>
      <c r="D368" t="s">
        <v>603</v>
      </c>
      <c r="E368" t="s">
        <v>603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452</v>
      </c>
      <c r="AC368" t="s">
        <v>141</v>
      </c>
      <c r="AD368" t="s">
        <v>452</v>
      </c>
      <c r="AE368" t="s">
        <v>614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410</v>
      </c>
      <c r="C369" t="s">
        <v>62</v>
      </c>
      <c r="D369" t="s">
        <v>471</v>
      </c>
      <c r="E369" t="s">
        <v>471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452</v>
      </c>
      <c r="AC369" t="s">
        <v>630</v>
      </c>
      <c r="AD369" t="s">
        <v>452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410</v>
      </c>
      <c r="C370" t="s">
        <v>62</v>
      </c>
      <c r="D370" t="s">
        <v>471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452</v>
      </c>
      <c r="AC370" t="s">
        <v>630</v>
      </c>
      <c r="AD370" t="s">
        <v>452</v>
      </c>
      <c r="AE370" t="s">
        <v>614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410</v>
      </c>
      <c r="C371" t="s">
        <v>62</v>
      </c>
      <c r="D371" t="s">
        <v>471</v>
      </c>
      <c r="E371" t="s">
        <v>451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452</v>
      </c>
      <c r="AC371" t="s">
        <v>473</v>
      </c>
      <c r="AD371" t="s">
        <v>141</v>
      </c>
      <c r="AE371" t="s">
        <v>614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410</v>
      </c>
      <c r="C372" t="s">
        <v>62</v>
      </c>
      <c r="D372" t="s">
        <v>450</v>
      </c>
      <c r="E372" t="s">
        <v>450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452</v>
      </c>
      <c r="AC372" t="s">
        <v>473</v>
      </c>
      <c r="AD372" t="s">
        <v>452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410</v>
      </c>
      <c r="C373" t="s">
        <v>62</v>
      </c>
      <c r="D373" t="s">
        <v>450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452</v>
      </c>
      <c r="AC373" t="s">
        <v>473</v>
      </c>
      <c r="AD373" t="s">
        <v>452</v>
      </c>
      <c r="AE373" t="s">
        <v>614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410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452</v>
      </c>
      <c r="AC374" t="s">
        <v>452</v>
      </c>
      <c r="AD374" t="s">
        <v>450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410</v>
      </c>
      <c r="C375" t="s">
        <v>62</v>
      </c>
      <c r="D375" t="s">
        <v>141</v>
      </c>
      <c r="E375" t="s">
        <v>452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452</v>
      </c>
      <c r="AC375" t="s">
        <v>452</v>
      </c>
      <c r="AD375" t="s">
        <v>451</v>
      </c>
      <c r="AE375" t="s">
        <v>614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410</v>
      </c>
      <c r="C376" t="s">
        <v>62</v>
      </c>
      <c r="D376" t="s">
        <v>141</v>
      </c>
      <c r="E376" t="s">
        <v>604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452</v>
      </c>
      <c r="AC376" t="s">
        <v>452</v>
      </c>
      <c r="AD376" t="s">
        <v>473</v>
      </c>
      <c r="AE376" t="s">
        <v>614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410</v>
      </c>
      <c r="C377" t="s">
        <v>62</v>
      </c>
      <c r="D377" t="s">
        <v>141</v>
      </c>
      <c r="E377" t="s">
        <v>472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452</v>
      </c>
      <c r="AC377" t="s">
        <v>452</v>
      </c>
      <c r="AD377" t="s">
        <v>452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410</v>
      </c>
      <c r="C378" t="s">
        <v>62</v>
      </c>
      <c r="D378" t="s">
        <v>476</v>
      </c>
      <c r="E378" t="s">
        <v>476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452</v>
      </c>
      <c r="AC378" t="s">
        <v>452</v>
      </c>
      <c r="AD378" t="s">
        <v>452</v>
      </c>
      <c r="AE378" t="s">
        <v>614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410</v>
      </c>
      <c r="C379" t="s">
        <v>62</v>
      </c>
      <c r="D379" t="s">
        <v>451</v>
      </c>
      <c r="E379" t="s">
        <v>471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452</v>
      </c>
      <c r="AC379" t="s">
        <v>452</v>
      </c>
      <c r="AD379" t="s">
        <v>477</v>
      </c>
      <c r="AE379" t="s">
        <v>614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410</v>
      </c>
      <c r="C380" t="s">
        <v>62</v>
      </c>
      <c r="D380" t="s">
        <v>451</v>
      </c>
      <c r="E380" t="s">
        <v>450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452</v>
      </c>
      <c r="AC380" t="s">
        <v>452</v>
      </c>
      <c r="AD380" t="s">
        <v>472</v>
      </c>
      <c r="AE380" t="s">
        <v>614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410</v>
      </c>
      <c r="C381" t="s">
        <v>62</v>
      </c>
      <c r="D381" t="s">
        <v>451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452</v>
      </c>
      <c r="AC381" t="s">
        <v>452</v>
      </c>
      <c r="AD381" t="s">
        <v>479</v>
      </c>
      <c r="AE381" t="s">
        <v>614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410</v>
      </c>
      <c r="C382" t="s">
        <v>62</v>
      </c>
      <c r="D382" t="s">
        <v>451</v>
      </c>
      <c r="E382" s="245" t="s">
        <v>451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452</v>
      </c>
      <c r="AC382" t="s">
        <v>629</v>
      </c>
      <c r="AD382" t="s">
        <v>450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410</v>
      </c>
      <c r="C383" t="s">
        <v>62</v>
      </c>
      <c r="D383" t="s">
        <v>451</v>
      </c>
      <c r="E383" t="s">
        <v>473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452</v>
      </c>
      <c r="AC383" t="s">
        <v>629</v>
      </c>
      <c r="AD383" t="s">
        <v>450</v>
      </c>
      <c r="AE383" t="s">
        <v>614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410</v>
      </c>
      <c r="C384" t="s">
        <v>62</v>
      </c>
      <c r="D384" t="s">
        <v>451</v>
      </c>
      <c r="E384" t="s">
        <v>452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452</v>
      </c>
      <c r="AC384" t="s">
        <v>629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410</v>
      </c>
      <c r="C385" t="s">
        <v>62</v>
      </c>
      <c r="D385" t="s">
        <v>451</v>
      </c>
      <c r="E385" t="s">
        <v>472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452</v>
      </c>
      <c r="AC385" t="s">
        <v>629</v>
      </c>
      <c r="AD385" t="s">
        <v>141</v>
      </c>
      <c r="AE385" t="s">
        <v>614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410</v>
      </c>
      <c r="C386" t="s">
        <v>62</v>
      </c>
      <c r="D386" t="s">
        <v>473</v>
      </c>
      <c r="E386" t="s">
        <v>451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452</v>
      </c>
      <c r="AC386" t="s">
        <v>629</v>
      </c>
      <c r="AD386" t="s">
        <v>451</v>
      </c>
      <c r="AE386" t="s">
        <v>614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410</v>
      </c>
      <c r="C387" t="s">
        <v>62</v>
      </c>
      <c r="D387" t="s">
        <v>473</v>
      </c>
      <c r="E387" t="s">
        <v>473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452</v>
      </c>
      <c r="AC387" t="s">
        <v>629</v>
      </c>
      <c r="AD387" t="s">
        <v>452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410</v>
      </c>
      <c r="C388" t="s">
        <v>62</v>
      </c>
      <c r="D388" t="s">
        <v>452</v>
      </c>
      <c r="E388" t="s">
        <v>450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452</v>
      </c>
      <c r="AC388" t="s">
        <v>629</v>
      </c>
      <c r="AD388" t="s">
        <v>452</v>
      </c>
      <c r="AE388" t="s">
        <v>614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410</v>
      </c>
      <c r="C389" t="s">
        <v>62</v>
      </c>
      <c r="D389" t="s">
        <v>452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452</v>
      </c>
      <c r="AC389" t="s">
        <v>474</v>
      </c>
      <c r="AD389" t="s">
        <v>452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410</v>
      </c>
      <c r="C390" t="s">
        <v>62</v>
      </c>
      <c r="D390" t="s">
        <v>452</v>
      </c>
      <c r="E390" t="s">
        <v>451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452</v>
      </c>
      <c r="AC390" t="s">
        <v>474</v>
      </c>
      <c r="AD390" t="s">
        <v>452</v>
      </c>
      <c r="AE390" t="s">
        <v>614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410</v>
      </c>
      <c r="C391" t="s">
        <v>62</v>
      </c>
      <c r="D391" t="s">
        <v>452</v>
      </c>
      <c r="E391" t="s">
        <v>473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452</v>
      </c>
      <c r="AC391" t="s">
        <v>477</v>
      </c>
      <c r="AD391" t="s">
        <v>452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410</v>
      </c>
      <c r="C392" t="s">
        <v>62</v>
      </c>
      <c r="D392" t="s">
        <v>452</v>
      </c>
      <c r="E392" t="s">
        <v>452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452</v>
      </c>
      <c r="AC392" t="s">
        <v>477</v>
      </c>
      <c r="AD392" t="s">
        <v>452</v>
      </c>
      <c r="AE392" t="s">
        <v>614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410</v>
      </c>
      <c r="C393" t="s">
        <v>62</v>
      </c>
      <c r="D393" t="s">
        <v>452</v>
      </c>
      <c r="E393" t="s">
        <v>472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452</v>
      </c>
      <c r="AC393" t="s">
        <v>472</v>
      </c>
      <c r="AD393" t="s">
        <v>451</v>
      </c>
      <c r="AE393" t="s">
        <v>614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410</v>
      </c>
      <c r="C394" t="s">
        <v>62</v>
      </c>
      <c r="D394" t="s">
        <v>604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452</v>
      </c>
      <c r="AC394" t="s">
        <v>472</v>
      </c>
      <c r="AD394" t="s">
        <v>452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410</v>
      </c>
      <c r="C395" t="s">
        <v>62</v>
      </c>
      <c r="D395" t="s">
        <v>604</v>
      </c>
      <c r="E395" t="s">
        <v>604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452</v>
      </c>
      <c r="AC395" t="s">
        <v>472</v>
      </c>
      <c r="AD395" t="s">
        <v>452</v>
      </c>
      <c r="AE395" t="s">
        <v>614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410</v>
      </c>
      <c r="C396" t="s">
        <v>62</v>
      </c>
      <c r="D396" t="s">
        <v>472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452</v>
      </c>
      <c r="AC396" t="s">
        <v>614</v>
      </c>
      <c r="AD396" t="s">
        <v>449</v>
      </c>
      <c r="AE396" t="s">
        <v>614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410</v>
      </c>
      <c r="C397" t="s">
        <v>62</v>
      </c>
      <c r="D397" t="s">
        <v>472</v>
      </c>
      <c r="E397" t="s">
        <v>472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452</v>
      </c>
      <c r="AC397" t="s">
        <v>614</v>
      </c>
      <c r="AD397" t="s">
        <v>450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410</v>
      </c>
      <c r="C398" t="s">
        <v>62</v>
      </c>
      <c r="D398" t="s">
        <v>479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452</v>
      </c>
      <c r="AC398" t="s">
        <v>614</v>
      </c>
      <c r="AD398" t="s">
        <v>450</v>
      </c>
      <c r="AE398" t="s">
        <v>614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410</v>
      </c>
      <c r="C399" t="s">
        <v>62</v>
      </c>
      <c r="D399" t="s">
        <v>479</v>
      </c>
      <c r="E399" t="s">
        <v>479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452</v>
      </c>
      <c r="AC399" t="s">
        <v>614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410</v>
      </c>
      <c r="C400" t="s">
        <v>62</v>
      </c>
      <c r="D400" t="s">
        <v>453</v>
      </c>
      <c r="E400" t="s">
        <v>451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452</v>
      </c>
      <c r="AC400" t="s">
        <v>614</v>
      </c>
      <c r="AD400" t="s">
        <v>141</v>
      </c>
      <c r="AE400" t="s">
        <v>614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410</v>
      </c>
      <c r="C401" t="s">
        <v>62</v>
      </c>
      <c r="D401" t="s">
        <v>453</v>
      </c>
      <c r="E401" t="s">
        <v>453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452</v>
      </c>
      <c r="AC401" t="s">
        <v>614</v>
      </c>
      <c r="AD401" t="s">
        <v>451</v>
      </c>
      <c r="AE401" t="s">
        <v>614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410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452</v>
      </c>
      <c r="AC402" t="s">
        <v>614</v>
      </c>
      <c r="AD402" t="s">
        <v>452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410</v>
      </c>
      <c r="C403" t="s">
        <v>64</v>
      </c>
      <c r="D403" t="s">
        <v>603</v>
      </c>
      <c r="E403" t="s">
        <v>604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452</v>
      </c>
      <c r="AC403" t="s">
        <v>614</v>
      </c>
      <c r="AD403" t="s">
        <v>452</v>
      </c>
      <c r="AE403" t="s">
        <v>614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410</v>
      </c>
      <c r="C404" t="s">
        <v>64</v>
      </c>
      <c r="D404" t="s">
        <v>471</v>
      </c>
      <c r="E404" t="s">
        <v>471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452</v>
      </c>
      <c r="AC404" t="s">
        <v>527</v>
      </c>
      <c r="AD404" t="s">
        <v>452</v>
      </c>
      <c r="AE404" t="s">
        <v>614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410</v>
      </c>
      <c r="C405" t="s">
        <v>64</v>
      </c>
      <c r="D405" t="s">
        <v>471</v>
      </c>
      <c r="E405" s="245" t="s">
        <v>451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452</v>
      </c>
      <c r="AC405" t="s">
        <v>479</v>
      </c>
      <c r="AD405" t="s">
        <v>141</v>
      </c>
      <c r="AE405" t="s">
        <v>614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410</v>
      </c>
      <c r="C406" t="s">
        <v>64</v>
      </c>
      <c r="D406" t="s">
        <v>450</v>
      </c>
      <c r="E406" t="s">
        <v>450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452</v>
      </c>
      <c r="AC406" t="s">
        <v>479</v>
      </c>
      <c r="AD406" t="s">
        <v>451</v>
      </c>
      <c r="AE406" t="s">
        <v>614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410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452</v>
      </c>
      <c r="AC407" t="s">
        <v>479</v>
      </c>
      <c r="AD407" t="s">
        <v>452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410</v>
      </c>
      <c r="C408" t="s">
        <v>64</v>
      </c>
      <c r="D408" t="s">
        <v>141</v>
      </c>
      <c r="E408" t="s">
        <v>604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452</v>
      </c>
      <c r="AC408" t="s">
        <v>479</v>
      </c>
      <c r="AD408" t="s">
        <v>452</v>
      </c>
      <c r="AE408" t="s">
        <v>614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410</v>
      </c>
      <c r="C409" t="s">
        <v>64</v>
      </c>
      <c r="D409" t="s">
        <v>141</v>
      </c>
      <c r="E409" t="s">
        <v>472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452</v>
      </c>
      <c r="AC409" t="s">
        <v>475</v>
      </c>
      <c r="AD409" t="s">
        <v>141</v>
      </c>
      <c r="AE409" t="s">
        <v>614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410</v>
      </c>
      <c r="C410" t="s">
        <v>64</v>
      </c>
      <c r="D410" t="s">
        <v>451</v>
      </c>
      <c r="E410" t="s">
        <v>471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452</v>
      </c>
      <c r="AC410" t="s">
        <v>475</v>
      </c>
      <c r="AD410" t="s">
        <v>452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410</v>
      </c>
      <c r="C411" t="s">
        <v>64</v>
      </c>
      <c r="D411" t="s">
        <v>451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452</v>
      </c>
      <c r="AC411" t="s">
        <v>475</v>
      </c>
      <c r="AD411" t="s">
        <v>452</v>
      </c>
      <c r="AE411" t="s">
        <v>614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410</v>
      </c>
      <c r="C412" t="s">
        <v>64</v>
      </c>
      <c r="D412" t="s">
        <v>451</v>
      </c>
      <c r="E412" t="s">
        <v>451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629</v>
      </c>
      <c r="AC412" t="s">
        <v>472</v>
      </c>
      <c r="AD412" t="s">
        <v>452</v>
      </c>
      <c r="AE412" t="s">
        <v>614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410</v>
      </c>
      <c r="C413" t="s">
        <v>64</v>
      </c>
      <c r="D413" t="s">
        <v>451</v>
      </c>
      <c r="E413" t="s">
        <v>473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472</v>
      </c>
      <c r="AC413" t="s">
        <v>141</v>
      </c>
      <c r="AD413" t="s">
        <v>472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410</v>
      </c>
      <c r="C414" t="s">
        <v>64</v>
      </c>
      <c r="D414" t="s">
        <v>473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472</v>
      </c>
      <c r="AC414" t="s">
        <v>630</v>
      </c>
      <c r="AD414" t="s">
        <v>472</v>
      </c>
      <c r="AE414" t="s">
        <v>614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410</v>
      </c>
      <c r="C415" t="s">
        <v>64</v>
      </c>
      <c r="D415" t="s">
        <v>473</v>
      </c>
      <c r="E415" t="s">
        <v>451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472</v>
      </c>
      <c r="AC415" t="s">
        <v>614</v>
      </c>
      <c r="AD415" t="s">
        <v>472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410</v>
      </c>
      <c r="C416" t="s">
        <v>64</v>
      </c>
      <c r="D416" t="s">
        <v>473</v>
      </c>
      <c r="E416" t="s">
        <v>473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472</v>
      </c>
      <c r="AC416" t="s">
        <v>614</v>
      </c>
      <c r="AD416" t="s">
        <v>472</v>
      </c>
      <c r="AE416" t="s">
        <v>614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410</v>
      </c>
      <c r="C417" t="s">
        <v>64</v>
      </c>
      <c r="D417" t="s">
        <v>452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479</v>
      </c>
      <c r="AC417" t="s">
        <v>614</v>
      </c>
      <c r="AD417" t="s">
        <v>479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410</v>
      </c>
      <c r="C418" t="s">
        <v>64</v>
      </c>
      <c r="D418" t="s">
        <v>452</v>
      </c>
      <c r="E418" t="s">
        <v>452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453</v>
      </c>
      <c r="AC418" t="s">
        <v>141</v>
      </c>
      <c r="AD418" t="s">
        <v>453</v>
      </c>
      <c r="AE418" t="s">
        <v>614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410</v>
      </c>
      <c r="C419" t="s">
        <v>64</v>
      </c>
      <c r="D419" t="s">
        <v>452</v>
      </c>
      <c r="E419" t="s">
        <v>604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453</v>
      </c>
      <c r="AC419" t="s">
        <v>629</v>
      </c>
      <c r="AD419" t="s">
        <v>453</v>
      </c>
      <c r="AE419" t="s">
        <v>614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410</v>
      </c>
      <c r="C420" t="s">
        <v>64</v>
      </c>
      <c r="D420" t="s">
        <v>452</v>
      </c>
      <c r="E420" t="s">
        <v>472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453</v>
      </c>
      <c r="AC420" t="s">
        <v>472</v>
      </c>
      <c r="AD420" t="s">
        <v>453</v>
      </c>
      <c r="AE420" t="s">
        <v>614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410</v>
      </c>
      <c r="C421" t="s">
        <v>64</v>
      </c>
      <c r="D421" t="s">
        <v>604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453</v>
      </c>
      <c r="AC421" t="s">
        <v>614</v>
      </c>
      <c r="AD421" t="s">
        <v>453</v>
      </c>
      <c r="AE421" t="s">
        <v>614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410</v>
      </c>
      <c r="C422" t="s">
        <v>64</v>
      </c>
      <c r="D422" t="s">
        <v>604</v>
      </c>
      <c r="E422" t="s">
        <v>604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475</v>
      </c>
      <c r="AC422" t="s">
        <v>475</v>
      </c>
      <c r="AD422" t="s">
        <v>475</v>
      </c>
      <c r="AE422" t="s">
        <v>614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410</v>
      </c>
      <c r="C423" t="s">
        <v>64</v>
      </c>
      <c r="D423" t="s">
        <v>472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614</v>
      </c>
      <c r="AE423" t="s">
        <v>614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410</v>
      </c>
      <c r="C424" t="s">
        <v>64</v>
      </c>
      <c r="D424" t="s">
        <v>472</v>
      </c>
      <c r="E424" t="s">
        <v>472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471</v>
      </c>
      <c r="AC424" t="s">
        <v>471</v>
      </c>
      <c r="AD424" t="s">
        <v>471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410</v>
      </c>
      <c r="C425" t="s">
        <v>64</v>
      </c>
      <c r="D425" t="s">
        <v>479</v>
      </c>
      <c r="E425" t="s">
        <v>479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471</v>
      </c>
      <c r="AC425" t="s">
        <v>471</v>
      </c>
      <c r="AD425" t="s">
        <v>471</v>
      </c>
      <c r="AE425" t="s">
        <v>614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410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471</v>
      </c>
      <c r="AC426" t="s">
        <v>471</v>
      </c>
      <c r="AD426" t="s">
        <v>451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410</v>
      </c>
      <c r="C427" t="s">
        <v>66</v>
      </c>
      <c r="D427" t="s">
        <v>471</v>
      </c>
      <c r="E427" t="s">
        <v>471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471</v>
      </c>
      <c r="AC427" t="s">
        <v>141</v>
      </c>
      <c r="AD427" t="s">
        <v>471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410</v>
      </c>
      <c r="C428" t="s">
        <v>66</v>
      </c>
      <c r="D428" t="s">
        <v>450</v>
      </c>
      <c r="E428" t="s">
        <v>450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471</v>
      </c>
      <c r="AC428" t="s">
        <v>141</v>
      </c>
      <c r="AD428" t="s">
        <v>471</v>
      </c>
      <c r="AE428" t="s">
        <v>614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410</v>
      </c>
      <c r="C429" t="s">
        <v>66</v>
      </c>
      <c r="D429" t="s">
        <v>141</v>
      </c>
      <c r="E429" t="s">
        <v>603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471</v>
      </c>
      <c r="AC429" t="s">
        <v>141</v>
      </c>
      <c r="AD429" t="s">
        <v>451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410</v>
      </c>
      <c r="C430" t="s">
        <v>66</v>
      </c>
      <c r="D430" t="s">
        <v>141</v>
      </c>
      <c r="E430" t="s">
        <v>448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471</v>
      </c>
      <c r="AC430" t="s">
        <v>141</v>
      </c>
      <c r="AD430" t="s">
        <v>451</v>
      </c>
      <c r="AE430" t="s">
        <v>614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410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471</v>
      </c>
      <c r="AC431" t="s">
        <v>630</v>
      </c>
      <c r="AD431" t="s">
        <v>451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410</v>
      </c>
      <c r="C432" t="s">
        <v>66</v>
      </c>
      <c r="D432" t="s">
        <v>141</v>
      </c>
      <c r="E432" t="s">
        <v>473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471</v>
      </c>
      <c r="AC432" t="s">
        <v>473</v>
      </c>
      <c r="AD432" t="s">
        <v>471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410</v>
      </c>
      <c r="C433" t="s">
        <v>66</v>
      </c>
      <c r="D433" t="s">
        <v>141</v>
      </c>
      <c r="E433" t="s">
        <v>452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471</v>
      </c>
      <c r="AC433" t="s">
        <v>473</v>
      </c>
      <c r="AD433" t="s">
        <v>471</v>
      </c>
      <c r="AE433" t="s">
        <v>614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410</v>
      </c>
      <c r="C434" t="s">
        <v>66</v>
      </c>
      <c r="D434" t="s">
        <v>141</v>
      </c>
      <c r="E434" t="s">
        <v>604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471</v>
      </c>
      <c r="AC434" t="s">
        <v>473</v>
      </c>
      <c r="AD434" t="s">
        <v>451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410</v>
      </c>
      <c r="C435" t="s">
        <v>66</v>
      </c>
      <c r="D435" t="s">
        <v>141</v>
      </c>
      <c r="E435" t="s">
        <v>472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471</v>
      </c>
      <c r="AC435" t="s">
        <v>473</v>
      </c>
      <c r="AD435" t="s">
        <v>451</v>
      </c>
      <c r="AE435" t="s">
        <v>614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410</v>
      </c>
      <c r="C436" t="s">
        <v>66</v>
      </c>
      <c r="D436" t="s">
        <v>451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471</v>
      </c>
      <c r="AC436" t="s">
        <v>473</v>
      </c>
      <c r="AD436" t="s">
        <v>452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410</v>
      </c>
      <c r="C437" t="s">
        <v>66</v>
      </c>
      <c r="D437" t="s">
        <v>451</v>
      </c>
      <c r="E437" t="s">
        <v>451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471</v>
      </c>
      <c r="AC437" t="s">
        <v>629</v>
      </c>
      <c r="AD437" t="s">
        <v>471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410</v>
      </c>
      <c r="C438" t="s">
        <v>66</v>
      </c>
      <c r="D438" t="s">
        <v>451</v>
      </c>
      <c r="E438" t="s">
        <v>473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471</v>
      </c>
      <c r="AC438" t="s">
        <v>629</v>
      </c>
      <c r="AD438" t="s">
        <v>471</v>
      </c>
      <c r="AE438" t="s">
        <v>614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410</v>
      </c>
      <c r="C439" t="s">
        <v>66</v>
      </c>
      <c r="D439" t="s">
        <v>473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471</v>
      </c>
      <c r="AC439" t="s">
        <v>629</v>
      </c>
      <c r="AD439" t="s">
        <v>450</v>
      </c>
      <c r="AE439" t="s">
        <v>614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410</v>
      </c>
      <c r="C440" t="s">
        <v>66</v>
      </c>
      <c r="D440" t="s">
        <v>473</v>
      </c>
      <c r="E440" t="s">
        <v>451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471</v>
      </c>
      <c r="AC440" t="s">
        <v>629</v>
      </c>
      <c r="AD440" t="s">
        <v>451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410</v>
      </c>
      <c r="C441" t="s">
        <v>66</v>
      </c>
      <c r="D441" t="s">
        <v>473</v>
      </c>
      <c r="E441" t="s">
        <v>473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471</v>
      </c>
      <c r="AC441" t="s">
        <v>629</v>
      </c>
      <c r="AD441" t="s">
        <v>451</v>
      </c>
      <c r="AE441" t="s">
        <v>614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410</v>
      </c>
      <c r="C442" t="s">
        <v>66</v>
      </c>
      <c r="D442" t="s">
        <v>452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471</v>
      </c>
      <c r="AC442" t="s">
        <v>629</v>
      </c>
      <c r="AD442" t="s">
        <v>452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410</v>
      </c>
      <c r="C443" t="s">
        <v>66</v>
      </c>
      <c r="D443" t="s">
        <v>452</v>
      </c>
      <c r="E443" t="s">
        <v>452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471</v>
      </c>
      <c r="AC443" t="s">
        <v>477</v>
      </c>
      <c r="AD443" t="s">
        <v>471</v>
      </c>
      <c r="AE443" t="s">
        <v>614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410</v>
      </c>
      <c r="C444" t="s">
        <v>66</v>
      </c>
      <c r="D444" t="s">
        <v>452</v>
      </c>
      <c r="E444" t="s">
        <v>472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471</v>
      </c>
      <c r="AC444" t="s">
        <v>472</v>
      </c>
      <c r="AD444" t="s">
        <v>471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410</v>
      </c>
      <c r="C445" t="s">
        <v>66</v>
      </c>
      <c r="D445" t="s">
        <v>604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471</v>
      </c>
      <c r="AC445" t="s">
        <v>472</v>
      </c>
      <c r="AD445" t="s">
        <v>471</v>
      </c>
      <c r="AE445" t="s">
        <v>614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410</v>
      </c>
      <c r="C446" t="s">
        <v>66</v>
      </c>
      <c r="D446" t="s">
        <v>604</v>
      </c>
      <c r="E446" t="s">
        <v>604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471</v>
      </c>
      <c r="AC446" t="s">
        <v>472</v>
      </c>
      <c r="AD446" t="s">
        <v>450</v>
      </c>
      <c r="AE446" t="s">
        <v>614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410</v>
      </c>
      <c r="C447" t="s">
        <v>66</v>
      </c>
      <c r="D447" t="s">
        <v>472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471</v>
      </c>
      <c r="AC447" t="s">
        <v>472</v>
      </c>
      <c r="AD447" t="s">
        <v>141</v>
      </c>
      <c r="AE447" t="s">
        <v>614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410</v>
      </c>
      <c r="C448" t="s">
        <v>66</v>
      </c>
      <c r="D448" t="s">
        <v>472</v>
      </c>
      <c r="E448" t="s">
        <v>452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471</v>
      </c>
      <c r="AC448" t="s">
        <v>472</v>
      </c>
      <c r="AD448" t="s">
        <v>451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410</v>
      </c>
      <c r="C449" t="s">
        <v>66</v>
      </c>
      <c r="D449" t="s">
        <v>472</v>
      </c>
      <c r="E449" t="s">
        <v>472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471</v>
      </c>
      <c r="AC449" t="s">
        <v>472</v>
      </c>
      <c r="AD449" t="s">
        <v>451</v>
      </c>
      <c r="AE449" t="s">
        <v>614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410</v>
      </c>
      <c r="C450" t="s">
        <v>66</v>
      </c>
      <c r="D450" t="s">
        <v>479</v>
      </c>
      <c r="E450" t="s">
        <v>479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471</v>
      </c>
      <c r="AC450" t="s">
        <v>614</v>
      </c>
      <c r="AD450" t="s">
        <v>471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410</v>
      </c>
      <c r="C451" t="s">
        <v>66</v>
      </c>
      <c r="D451" t="s">
        <v>453</v>
      </c>
      <c r="E451" t="s">
        <v>453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471</v>
      </c>
      <c r="AC451" t="s">
        <v>614</v>
      </c>
      <c r="AD451" t="s">
        <v>471</v>
      </c>
      <c r="AE451" t="s">
        <v>614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410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471</v>
      </c>
      <c r="AC452" t="s">
        <v>527</v>
      </c>
      <c r="AD452" t="s">
        <v>451</v>
      </c>
      <c r="AE452" t="s">
        <v>614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410</v>
      </c>
      <c r="C453" t="s">
        <v>68</v>
      </c>
      <c r="D453" t="s">
        <v>471</v>
      </c>
      <c r="E453" t="s">
        <v>471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471</v>
      </c>
      <c r="AC453" t="s">
        <v>479</v>
      </c>
      <c r="AD453" t="s">
        <v>451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410</v>
      </c>
      <c r="C454" t="s">
        <v>68</v>
      </c>
      <c r="D454" t="s">
        <v>471</v>
      </c>
      <c r="E454" t="s">
        <v>450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450</v>
      </c>
      <c r="AC454" t="s">
        <v>628</v>
      </c>
      <c r="AD454" t="s">
        <v>450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410</v>
      </c>
      <c r="C455" t="s">
        <v>68</v>
      </c>
      <c r="D455" t="s">
        <v>450</v>
      </c>
      <c r="E455" t="s">
        <v>450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450</v>
      </c>
      <c r="AC455" t="s">
        <v>471</v>
      </c>
      <c r="AD455" t="s">
        <v>471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410</v>
      </c>
      <c r="C456" t="s">
        <v>68</v>
      </c>
      <c r="D456" t="s">
        <v>450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450</v>
      </c>
      <c r="AC456" t="s">
        <v>471</v>
      </c>
      <c r="AD456" t="s">
        <v>450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410</v>
      </c>
      <c r="C457" t="s">
        <v>68</v>
      </c>
      <c r="D457" t="s">
        <v>141</v>
      </c>
      <c r="E457" t="s">
        <v>471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450</v>
      </c>
      <c r="AC457" t="s">
        <v>471</v>
      </c>
      <c r="AD457" t="s">
        <v>450</v>
      </c>
      <c r="AE457" t="s">
        <v>614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410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450</v>
      </c>
      <c r="AC458" t="s">
        <v>450</v>
      </c>
      <c r="AD458" t="s">
        <v>471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410</v>
      </c>
      <c r="C459" t="s">
        <v>68</v>
      </c>
      <c r="D459" t="s">
        <v>141</v>
      </c>
      <c r="E459" t="s">
        <v>451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450</v>
      </c>
      <c r="AC459" t="s">
        <v>450</v>
      </c>
      <c r="AD459" t="s">
        <v>471</v>
      </c>
      <c r="AE459" t="s">
        <v>614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410</v>
      </c>
      <c r="C460" t="s">
        <v>68</v>
      </c>
      <c r="D460" t="s">
        <v>141</v>
      </c>
      <c r="E460" t="s">
        <v>473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450</v>
      </c>
      <c r="AC460" t="s">
        <v>450</v>
      </c>
      <c r="AD460" t="s">
        <v>450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410</v>
      </c>
      <c r="C461" t="s">
        <v>68</v>
      </c>
      <c r="D461" t="s">
        <v>141</v>
      </c>
      <c r="E461" t="s">
        <v>452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450</v>
      </c>
      <c r="AC461" t="s">
        <v>450</v>
      </c>
      <c r="AD461" t="s">
        <v>450</v>
      </c>
      <c r="AE461" t="s">
        <v>614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410</v>
      </c>
      <c r="C462" t="s">
        <v>68</v>
      </c>
      <c r="D462" t="s">
        <v>141</v>
      </c>
      <c r="E462" t="s">
        <v>604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450</v>
      </c>
      <c r="AC462" t="s">
        <v>450</v>
      </c>
      <c r="AD462" t="s">
        <v>141</v>
      </c>
      <c r="AE462" t="s">
        <v>614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410</v>
      </c>
      <c r="C463" t="s">
        <v>68</v>
      </c>
      <c r="D463" t="s">
        <v>141</v>
      </c>
      <c r="E463" t="s">
        <v>472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450</v>
      </c>
      <c r="AC463" t="s">
        <v>450</v>
      </c>
      <c r="AD463" t="s">
        <v>452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410</v>
      </c>
      <c r="C464" t="s">
        <v>68</v>
      </c>
      <c r="D464" t="s">
        <v>451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450</v>
      </c>
      <c r="AC464" t="s">
        <v>450</v>
      </c>
      <c r="AD464" t="s">
        <v>472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410</v>
      </c>
      <c r="C465" t="s">
        <v>68</v>
      </c>
      <c r="D465" t="s">
        <v>451</v>
      </c>
      <c r="E465" t="s">
        <v>451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450</v>
      </c>
      <c r="AC465" t="s">
        <v>450</v>
      </c>
      <c r="AD465" t="s">
        <v>472</v>
      </c>
      <c r="AE465" t="s">
        <v>614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410</v>
      </c>
      <c r="C466" t="s">
        <v>68</v>
      </c>
      <c r="D466" t="s">
        <v>451</v>
      </c>
      <c r="E466" t="s">
        <v>473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450</v>
      </c>
      <c r="AC466" t="s">
        <v>141</v>
      </c>
      <c r="AD466" t="s">
        <v>471</v>
      </c>
      <c r="AE466" t="s">
        <v>614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410</v>
      </c>
      <c r="C467" t="s">
        <v>68</v>
      </c>
      <c r="D467" t="s">
        <v>451</v>
      </c>
      <c r="E467" t="s">
        <v>472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450</v>
      </c>
      <c r="AC467" t="s">
        <v>141</v>
      </c>
      <c r="AD467" t="s">
        <v>450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410</v>
      </c>
      <c r="C468" t="s">
        <v>68</v>
      </c>
      <c r="D468" t="s">
        <v>473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450</v>
      </c>
      <c r="AC468" t="s">
        <v>141</v>
      </c>
      <c r="AD468" t="s">
        <v>450</v>
      </c>
      <c r="AE468" t="s">
        <v>614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410</v>
      </c>
      <c r="C469" t="s">
        <v>68</v>
      </c>
      <c r="D469" t="s">
        <v>473</v>
      </c>
      <c r="E469" t="s">
        <v>451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450</v>
      </c>
      <c r="AC469" t="s">
        <v>141</v>
      </c>
      <c r="AD469" t="s">
        <v>451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410</v>
      </c>
      <c r="C470" t="s">
        <v>68</v>
      </c>
      <c r="D470" t="s">
        <v>473</v>
      </c>
      <c r="E470" t="s">
        <v>473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450</v>
      </c>
      <c r="AC470" t="s">
        <v>630</v>
      </c>
      <c r="AD470" t="s">
        <v>450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410</v>
      </c>
      <c r="C471" t="s">
        <v>68</v>
      </c>
      <c r="D471" t="s">
        <v>452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450</v>
      </c>
      <c r="AC471" t="s">
        <v>630</v>
      </c>
      <c r="AD471" t="s">
        <v>450</v>
      </c>
      <c r="AE471" t="s">
        <v>614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410</v>
      </c>
      <c r="C472" t="s">
        <v>68</v>
      </c>
      <c r="D472" t="s">
        <v>452</v>
      </c>
      <c r="E472" t="s">
        <v>452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450</v>
      </c>
      <c r="AC472" t="s">
        <v>473</v>
      </c>
      <c r="AD472" t="s">
        <v>471</v>
      </c>
      <c r="AE472" t="s">
        <v>614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410</v>
      </c>
      <c r="C473" t="s">
        <v>68</v>
      </c>
      <c r="D473" t="s">
        <v>604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450</v>
      </c>
      <c r="AC473" t="s">
        <v>473</v>
      </c>
      <c r="AD473" t="s">
        <v>450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410</v>
      </c>
      <c r="C474" t="s">
        <v>68</v>
      </c>
      <c r="D474" t="s">
        <v>604</v>
      </c>
      <c r="E474" t="s">
        <v>452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450</v>
      </c>
      <c r="AC474" t="s">
        <v>473</v>
      </c>
      <c r="AD474" t="s">
        <v>450</v>
      </c>
      <c r="AE474" t="s">
        <v>614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410</v>
      </c>
      <c r="C475" t="s">
        <v>68</v>
      </c>
      <c r="D475" t="s">
        <v>604</v>
      </c>
      <c r="E475" t="s">
        <v>604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450</v>
      </c>
      <c r="AC475" t="s">
        <v>452</v>
      </c>
      <c r="AD475" t="s">
        <v>450</v>
      </c>
      <c r="AE475" t="s">
        <v>614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410</v>
      </c>
      <c r="C476" t="s">
        <v>68</v>
      </c>
      <c r="D476" t="s">
        <v>477</v>
      </c>
      <c r="E476" t="s">
        <v>477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450</v>
      </c>
      <c r="AC476" t="s">
        <v>629</v>
      </c>
      <c r="AD476" t="s">
        <v>450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410</v>
      </c>
      <c r="C477" t="s">
        <v>68</v>
      </c>
      <c r="D477" t="s">
        <v>472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450</v>
      </c>
      <c r="AC477" t="s">
        <v>629</v>
      </c>
      <c r="AD477" t="s">
        <v>450</v>
      </c>
      <c r="AE477" t="s">
        <v>614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410</v>
      </c>
      <c r="C478" t="s">
        <v>68</v>
      </c>
      <c r="D478" t="s">
        <v>472</v>
      </c>
      <c r="E478" t="s">
        <v>451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450</v>
      </c>
      <c r="AC478" t="s">
        <v>629</v>
      </c>
      <c r="AD478" t="s">
        <v>452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410</v>
      </c>
      <c r="C479" t="s">
        <v>68</v>
      </c>
      <c r="D479" t="s">
        <v>472</v>
      </c>
      <c r="E479" t="s">
        <v>452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450</v>
      </c>
      <c r="AC479" t="s">
        <v>629</v>
      </c>
      <c r="AD479" t="s">
        <v>452</v>
      </c>
      <c r="AE479" t="s">
        <v>614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410</v>
      </c>
      <c r="C480" t="s">
        <v>68</v>
      </c>
      <c r="D480" t="s">
        <v>472</v>
      </c>
      <c r="E480" t="s">
        <v>472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450</v>
      </c>
      <c r="AC480" t="s">
        <v>474</v>
      </c>
      <c r="AD480" t="s">
        <v>471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410</v>
      </c>
      <c r="C481" t="s">
        <v>68</v>
      </c>
      <c r="D481" t="s">
        <v>479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450</v>
      </c>
      <c r="AC481" t="s">
        <v>474</v>
      </c>
      <c r="AD481" t="s">
        <v>450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410</v>
      </c>
      <c r="C482" t="s">
        <v>68</v>
      </c>
      <c r="D482" t="s">
        <v>479</v>
      </c>
      <c r="E482" t="s">
        <v>479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450</v>
      </c>
      <c r="AC482" t="s">
        <v>474</v>
      </c>
      <c r="AD482" t="s">
        <v>450</v>
      </c>
      <c r="AE482" t="s">
        <v>614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411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450</v>
      </c>
      <c r="AC483" t="s">
        <v>477</v>
      </c>
      <c r="AD483" t="s">
        <v>450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411</v>
      </c>
      <c r="C484" t="s">
        <v>52</v>
      </c>
      <c r="D484" t="s">
        <v>451</v>
      </c>
      <c r="E484" t="s">
        <v>451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450</v>
      </c>
      <c r="AC484" t="s">
        <v>477</v>
      </c>
      <c r="AD484" t="s">
        <v>450</v>
      </c>
      <c r="AE484" t="s">
        <v>614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411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450</v>
      </c>
      <c r="AC485" t="s">
        <v>472</v>
      </c>
      <c r="AD485" t="s">
        <v>471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411</v>
      </c>
      <c r="C486" t="s">
        <v>54</v>
      </c>
      <c r="D486" t="s">
        <v>451</v>
      </c>
      <c r="E486" t="s">
        <v>451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450</v>
      </c>
      <c r="AC486" t="s">
        <v>472</v>
      </c>
      <c r="AD486" t="s">
        <v>471</v>
      </c>
      <c r="AE486" t="s">
        <v>614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411</v>
      </c>
      <c r="C487" t="s">
        <v>56</v>
      </c>
      <c r="D487" t="s">
        <v>471</v>
      </c>
      <c r="E487" t="s">
        <v>471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450</v>
      </c>
      <c r="AC487" t="s">
        <v>472</v>
      </c>
      <c r="AD487" t="s">
        <v>450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411</v>
      </c>
      <c r="C488" t="s">
        <v>56</v>
      </c>
      <c r="D488" t="s">
        <v>450</v>
      </c>
      <c r="E488" t="s">
        <v>450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450</v>
      </c>
      <c r="AC488" t="s">
        <v>472</v>
      </c>
      <c r="AD488" t="s">
        <v>450</v>
      </c>
      <c r="AE488" t="s">
        <v>614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411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450</v>
      </c>
      <c r="AC489" t="s">
        <v>472</v>
      </c>
      <c r="AD489" t="s">
        <v>141</v>
      </c>
      <c r="AE489" t="s">
        <v>614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411</v>
      </c>
      <c r="C490" t="s">
        <v>56</v>
      </c>
      <c r="D490" t="s">
        <v>451</v>
      </c>
      <c r="E490" t="s">
        <v>451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450</v>
      </c>
      <c r="AC490" t="s">
        <v>472</v>
      </c>
      <c r="AD490" t="s">
        <v>451</v>
      </c>
      <c r="AE490" t="s">
        <v>614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411</v>
      </c>
      <c r="C491" t="s">
        <v>58</v>
      </c>
      <c r="D491" t="s">
        <v>450</v>
      </c>
      <c r="E491" t="s">
        <v>450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450</v>
      </c>
      <c r="AC491" t="s">
        <v>472</v>
      </c>
      <c r="AD491" t="s">
        <v>452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411</v>
      </c>
      <c r="C492" t="s">
        <v>58</v>
      </c>
      <c r="D492" t="s">
        <v>451</v>
      </c>
      <c r="E492" t="s">
        <v>451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450</v>
      </c>
      <c r="AC492" t="s">
        <v>472</v>
      </c>
      <c r="AD492" t="s">
        <v>452</v>
      </c>
      <c r="AE492" t="s">
        <v>614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411</v>
      </c>
      <c r="C493" t="s">
        <v>58</v>
      </c>
      <c r="D493" t="s">
        <v>452</v>
      </c>
      <c r="E493" t="s">
        <v>452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450</v>
      </c>
      <c r="AC493" t="s">
        <v>472</v>
      </c>
      <c r="AD493" t="s">
        <v>472</v>
      </c>
      <c r="AE493" t="s">
        <v>614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411</v>
      </c>
      <c r="C494" t="s">
        <v>60</v>
      </c>
      <c r="D494" t="s">
        <v>471</v>
      </c>
      <c r="E494" t="s">
        <v>471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450</v>
      </c>
      <c r="AC494" t="s">
        <v>614</v>
      </c>
      <c r="AD494" t="s">
        <v>471</v>
      </c>
      <c r="AE494" t="s">
        <v>614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411</v>
      </c>
      <c r="C495" t="s">
        <v>60</v>
      </c>
      <c r="D495" t="s">
        <v>450</v>
      </c>
      <c r="E495" t="s">
        <v>471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450</v>
      </c>
      <c r="AC495" t="s">
        <v>614</v>
      </c>
      <c r="AD495" t="s">
        <v>450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411</v>
      </c>
      <c r="C496" t="s">
        <v>60</v>
      </c>
      <c r="D496" t="s">
        <v>450</v>
      </c>
      <c r="E496" t="s">
        <v>450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450</v>
      </c>
      <c r="AC496" t="s">
        <v>614</v>
      </c>
      <c r="AD496" t="s">
        <v>450</v>
      </c>
      <c r="AE496" t="s">
        <v>614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411</v>
      </c>
      <c r="C497" t="s">
        <v>60</v>
      </c>
      <c r="D497" t="s">
        <v>450</v>
      </c>
      <c r="E497" t="s">
        <v>472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450</v>
      </c>
      <c r="AC497" t="s">
        <v>614</v>
      </c>
      <c r="AD497" t="s">
        <v>452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411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450</v>
      </c>
      <c r="AC498" t="s">
        <v>614</v>
      </c>
      <c r="AD498" t="s">
        <v>472</v>
      </c>
      <c r="AE498" t="s">
        <v>614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411</v>
      </c>
      <c r="C499" t="s">
        <v>60</v>
      </c>
      <c r="D499" t="s">
        <v>451</v>
      </c>
      <c r="E499" t="s">
        <v>471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450</v>
      </c>
      <c r="AC499" t="s">
        <v>479</v>
      </c>
      <c r="AD499" t="s">
        <v>450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411</v>
      </c>
      <c r="C500" t="s">
        <v>60</v>
      </c>
      <c r="D500" t="s">
        <v>451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450</v>
      </c>
      <c r="AC500" t="s">
        <v>479</v>
      </c>
      <c r="AD500" t="s">
        <v>450</v>
      </c>
      <c r="AE500" t="s">
        <v>614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411</v>
      </c>
      <c r="C501" t="s">
        <v>60</v>
      </c>
      <c r="D501" t="s">
        <v>451</v>
      </c>
      <c r="E501" t="s">
        <v>451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450</v>
      </c>
      <c r="AC501" t="s">
        <v>475</v>
      </c>
      <c r="AD501" t="s">
        <v>450</v>
      </c>
      <c r="AE501" t="s">
        <v>614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411</v>
      </c>
      <c r="C502" t="s">
        <v>60</v>
      </c>
      <c r="D502" t="s">
        <v>451</v>
      </c>
      <c r="E502" t="s">
        <v>473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471</v>
      </c>
      <c r="AD502" t="s">
        <v>141</v>
      </c>
      <c r="AE502" t="s">
        <v>614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411</v>
      </c>
      <c r="C503" t="s">
        <v>60</v>
      </c>
      <c r="D503" t="s">
        <v>451</v>
      </c>
      <c r="E503" t="s">
        <v>472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450</v>
      </c>
      <c r="AD503" t="s">
        <v>141</v>
      </c>
      <c r="AE503" t="s">
        <v>614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411</v>
      </c>
      <c r="C504" t="s">
        <v>60</v>
      </c>
      <c r="D504" t="s">
        <v>473</v>
      </c>
      <c r="E504" t="s">
        <v>473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411</v>
      </c>
      <c r="C505" t="s">
        <v>60</v>
      </c>
      <c r="D505" t="s">
        <v>452</v>
      </c>
      <c r="E505" t="s">
        <v>452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614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411</v>
      </c>
      <c r="C506" t="s">
        <v>60</v>
      </c>
      <c r="D506" t="s">
        <v>472</v>
      </c>
      <c r="E506" t="s">
        <v>472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629</v>
      </c>
      <c r="AE506" t="s">
        <v>614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411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472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411</v>
      </c>
      <c r="C508" t="s">
        <v>62</v>
      </c>
      <c r="D508" t="s">
        <v>471</v>
      </c>
      <c r="E508" t="s">
        <v>471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472</v>
      </c>
      <c r="AE508" t="s">
        <v>614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411</v>
      </c>
      <c r="C509" t="s">
        <v>62</v>
      </c>
      <c r="D509" t="s">
        <v>471</v>
      </c>
      <c r="E509" t="s">
        <v>451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630</v>
      </c>
      <c r="AD509" t="s">
        <v>141</v>
      </c>
      <c r="AE509" t="s">
        <v>614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411</v>
      </c>
      <c r="C510" t="s">
        <v>62</v>
      </c>
      <c r="D510" t="s">
        <v>450</v>
      </c>
      <c r="E510" t="s">
        <v>450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473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411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473</v>
      </c>
      <c r="AD511" t="s">
        <v>141</v>
      </c>
      <c r="AE511" t="s">
        <v>614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411</v>
      </c>
      <c r="C512" t="s">
        <v>62</v>
      </c>
      <c r="D512" t="s">
        <v>141</v>
      </c>
      <c r="E512" t="s">
        <v>451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473</v>
      </c>
      <c r="AD512" t="s">
        <v>473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411</v>
      </c>
      <c r="C513" t="s">
        <v>62</v>
      </c>
      <c r="D513" t="s">
        <v>141</v>
      </c>
      <c r="E513" t="s">
        <v>473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452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411</v>
      </c>
      <c r="C514" t="s">
        <v>62</v>
      </c>
      <c r="D514" t="s">
        <v>141</v>
      </c>
      <c r="E514" t="s">
        <v>604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452</v>
      </c>
      <c r="AD514" t="s">
        <v>141</v>
      </c>
      <c r="AE514" t="s">
        <v>614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411</v>
      </c>
      <c r="C515" t="s">
        <v>62</v>
      </c>
      <c r="D515" t="s">
        <v>141</v>
      </c>
      <c r="E515" t="s">
        <v>472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629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411</v>
      </c>
      <c r="C516" t="s">
        <v>62</v>
      </c>
      <c r="D516" t="s">
        <v>451</v>
      </c>
      <c r="E516" t="s">
        <v>471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629</v>
      </c>
      <c r="AD516" t="s">
        <v>141</v>
      </c>
      <c r="AE516" t="s">
        <v>614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411</v>
      </c>
      <c r="C517" t="s">
        <v>62</v>
      </c>
      <c r="D517" t="s">
        <v>451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629</v>
      </c>
      <c r="AD517" t="s">
        <v>451</v>
      </c>
      <c r="AE517" t="s">
        <v>614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411</v>
      </c>
      <c r="C518" t="s">
        <v>62</v>
      </c>
      <c r="D518" t="s">
        <v>451</v>
      </c>
      <c r="E518" t="s">
        <v>451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629</v>
      </c>
      <c r="AD518" t="s">
        <v>629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411</v>
      </c>
      <c r="C519" t="s">
        <v>62</v>
      </c>
      <c r="D519" t="s">
        <v>451</v>
      </c>
      <c r="E519" t="s">
        <v>452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474</v>
      </c>
      <c r="AD519" t="s">
        <v>141</v>
      </c>
      <c r="AE519" t="s">
        <v>614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411</v>
      </c>
      <c r="C520" t="s">
        <v>62</v>
      </c>
      <c r="D520" t="s">
        <v>451</v>
      </c>
      <c r="E520" t="s">
        <v>472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472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411</v>
      </c>
      <c r="C521" t="s">
        <v>62</v>
      </c>
      <c r="D521" t="s">
        <v>473</v>
      </c>
      <c r="E521" t="s">
        <v>473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472</v>
      </c>
      <c r="AD521" t="s">
        <v>141</v>
      </c>
      <c r="AE521" t="s">
        <v>614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411</v>
      </c>
      <c r="C522" t="s">
        <v>62</v>
      </c>
      <c r="D522" t="s">
        <v>452</v>
      </c>
      <c r="E522" t="s">
        <v>452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472</v>
      </c>
      <c r="AD522" t="s">
        <v>451</v>
      </c>
      <c r="AE522" t="s">
        <v>614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411</v>
      </c>
      <c r="C523" t="s">
        <v>62</v>
      </c>
      <c r="D523" t="s">
        <v>604</v>
      </c>
      <c r="E523" t="s">
        <v>604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472</v>
      </c>
      <c r="AD523" t="s">
        <v>472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411</v>
      </c>
      <c r="C524" t="s">
        <v>62</v>
      </c>
      <c r="D524" t="s">
        <v>477</v>
      </c>
      <c r="E524" t="s">
        <v>477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614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411</v>
      </c>
      <c r="C525" t="s">
        <v>62</v>
      </c>
      <c r="D525" t="s">
        <v>472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614</v>
      </c>
      <c r="AD525" t="s">
        <v>141</v>
      </c>
      <c r="AE525" t="s">
        <v>614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411</v>
      </c>
      <c r="C526" t="s">
        <v>62</v>
      </c>
      <c r="D526" t="s">
        <v>472</v>
      </c>
      <c r="E526" t="s">
        <v>451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614</v>
      </c>
      <c r="AD526" t="s">
        <v>452</v>
      </c>
      <c r="AE526" t="s">
        <v>614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411</v>
      </c>
      <c r="C527" t="s">
        <v>62</v>
      </c>
      <c r="D527" t="s">
        <v>472</v>
      </c>
      <c r="E527" t="s">
        <v>472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479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411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479</v>
      </c>
      <c r="AD528" t="s">
        <v>141</v>
      </c>
      <c r="AE528" t="s">
        <v>614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411</v>
      </c>
      <c r="C529" t="s">
        <v>64</v>
      </c>
      <c r="D529" t="s">
        <v>471</v>
      </c>
      <c r="E529" t="s">
        <v>471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475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411</v>
      </c>
      <c r="C530" t="s">
        <v>64</v>
      </c>
      <c r="D530" t="s">
        <v>450</v>
      </c>
      <c r="E530" t="s">
        <v>450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475</v>
      </c>
      <c r="AD530" t="s">
        <v>141</v>
      </c>
      <c r="AE530" t="s">
        <v>614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411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476</v>
      </c>
      <c r="AC531" t="s">
        <v>141</v>
      </c>
      <c r="AD531" t="s">
        <v>141</v>
      </c>
      <c r="AE531" t="s">
        <v>614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411</v>
      </c>
      <c r="C532" t="s">
        <v>64</v>
      </c>
      <c r="D532" t="s">
        <v>141</v>
      </c>
      <c r="E532" t="s">
        <v>473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451</v>
      </c>
      <c r="AC532" t="s">
        <v>628</v>
      </c>
      <c r="AD532" t="s">
        <v>451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411</v>
      </c>
      <c r="C533" t="s">
        <v>64</v>
      </c>
      <c r="D533" t="s">
        <v>141</v>
      </c>
      <c r="E533" t="s">
        <v>604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451</v>
      </c>
      <c r="AC533" t="s">
        <v>628</v>
      </c>
      <c r="AD533" t="s">
        <v>451</v>
      </c>
      <c r="AE533" t="s">
        <v>614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411</v>
      </c>
      <c r="C534" t="s">
        <v>64</v>
      </c>
      <c r="D534" t="s">
        <v>141</v>
      </c>
      <c r="E534" t="s">
        <v>472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451</v>
      </c>
      <c r="AC534" t="s">
        <v>628</v>
      </c>
      <c r="AD534" t="s">
        <v>473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411</v>
      </c>
      <c r="C535" t="s">
        <v>64</v>
      </c>
      <c r="D535" t="s">
        <v>451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451</v>
      </c>
      <c r="AC535" t="s">
        <v>471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411</v>
      </c>
      <c r="C536" t="s">
        <v>64</v>
      </c>
      <c r="D536" t="s">
        <v>451</v>
      </c>
      <c r="E536" t="s">
        <v>451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451</v>
      </c>
      <c r="AC536" t="s">
        <v>471</v>
      </c>
      <c r="AD536" t="s">
        <v>141</v>
      </c>
      <c r="AE536" t="s">
        <v>614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411</v>
      </c>
      <c r="C537" t="s">
        <v>64</v>
      </c>
      <c r="D537" t="s">
        <v>451</v>
      </c>
      <c r="E537" t="s">
        <v>472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451</v>
      </c>
      <c r="AC537" t="s">
        <v>471</v>
      </c>
      <c r="AD537" t="s">
        <v>451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411</v>
      </c>
      <c r="C538" t="s">
        <v>64</v>
      </c>
      <c r="D538" t="s">
        <v>473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451</v>
      </c>
      <c r="AC538" t="s">
        <v>471</v>
      </c>
      <c r="AD538" t="s">
        <v>451</v>
      </c>
      <c r="AE538" t="s">
        <v>614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411</v>
      </c>
      <c r="C539" t="s">
        <v>64</v>
      </c>
      <c r="D539" t="s">
        <v>473</v>
      </c>
      <c r="E539" t="s">
        <v>473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451</v>
      </c>
      <c r="AC539" t="s">
        <v>471</v>
      </c>
      <c r="AD539" t="s">
        <v>452</v>
      </c>
      <c r="AE539" t="s">
        <v>614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411</v>
      </c>
      <c r="C540" t="s">
        <v>64</v>
      </c>
      <c r="D540" t="s">
        <v>452</v>
      </c>
      <c r="E540" t="s">
        <v>452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451</v>
      </c>
      <c r="AC540" t="s">
        <v>450</v>
      </c>
      <c r="AD540" t="s">
        <v>451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411</v>
      </c>
      <c r="C541" t="s">
        <v>64</v>
      </c>
      <c r="D541" t="s">
        <v>604</v>
      </c>
      <c r="E541" t="s">
        <v>604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451</v>
      </c>
      <c r="AC541" t="s">
        <v>450</v>
      </c>
      <c r="AD541" t="s">
        <v>451</v>
      </c>
      <c r="AE541" t="s">
        <v>614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411</v>
      </c>
      <c r="C542" t="s">
        <v>64</v>
      </c>
      <c r="D542" t="s">
        <v>477</v>
      </c>
      <c r="E542" t="s">
        <v>477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451</v>
      </c>
      <c r="AC542" t="s">
        <v>141</v>
      </c>
      <c r="AD542" t="s">
        <v>471</v>
      </c>
      <c r="AE542" t="s">
        <v>614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411</v>
      </c>
      <c r="C543" t="s">
        <v>64</v>
      </c>
      <c r="D543" t="s">
        <v>472</v>
      </c>
      <c r="E543" t="s">
        <v>473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451</v>
      </c>
      <c r="AC543" t="s">
        <v>141</v>
      </c>
      <c r="AD543" t="s">
        <v>141</v>
      </c>
      <c r="AE543" t="s">
        <v>614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411</v>
      </c>
      <c r="C544" t="s">
        <v>64</v>
      </c>
      <c r="D544" t="s">
        <v>472</v>
      </c>
      <c r="E544" t="s">
        <v>472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451</v>
      </c>
      <c r="AC544" t="s">
        <v>141</v>
      </c>
      <c r="AD544" t="s">
        <v>451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411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451</v>
      </c>
      <c r="AC545" t="s">
        <v>141</v>
      </c>
      <c r="AD545" t="s">
        <v>451</v>
      </c>
      <c r="AE545" t="s">
        <v>614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411</v>
      </c>
      <c r="C546" t="s">
        <v>66</v>
      </c>
      <c r="D546" t="s">
        <v>471</v>
      </c>
      <c r="E546" t="s">
        <v>471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451</v>
      </c>
      <c r="AC546" t="s">
        <v>141</v>
      </c>
      <c r="AD546" t="s">
        <v>473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411</v>
      </c>
      <c r="C547" t="s">
        <v>66</v>
      </c>
      <c r="D547" t="s">
        <v>450</v>
      </c>
      <c r="E547" t="s">
        <v>450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451</v>
      </c>
      <c r="AC547" t="s">
        <v>141</v>
      </c>
      <c r="AD547" t="s">
        <v>473</v>
      </c>
      <c r="AE547" t="s">
        <v>614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411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451</v>
      </c>
      <c r="AC548" t="s">
        <v>141</v>
      </c>
      <c r="AD548" t="s">
        <v>452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411</v>
      </c>
      <c r="C549" t="s">
        <v>66</v>
      </c>
      <c r="D549" t="s">
        <v>141</v>
      </c>
      <c r="E549" t="s">
        <v>473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451</v>
      </c>
      <c r="AC549" t="s">
        <v>141</v>
      </c>
      <c r="AD549" t="s">
        <v>472</v>
      </c>
      <c r="AE549" t="s">
        <v>614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411</v>
      </c>
      <c r="C550" t="s">
        <v>66</v>
      </c>
      <c r="D550" t="s">
        <v>141</v>
      </c>
      <c r="E550" t="s">
        <v>472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451</v>
      </c>
      <c r="AC550" t="s">
        <v>630</v>
      </c>
      <c r="AD550" t="s">
        <v>141</v>
      </c>
      <c r="AE550" t="s">
        <v>614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411</v>
      </c>
      <c r="C551" t="s">
        <v>66</v>
      </c>
      <c r="D551" t="s">
        <v>451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451</v>
      </c>
      <c r="AC551" t="s">
        <v>630</v>
      </c>
      <c r="AD551" t="s">
        <v>451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411</v>
      </c>
      <c r="C552" t="s">
        <v>66</v>
      </c>
      <c r="D552" t="s">
        <v>451</v>
      </c>
      <c r="E552" t="s">
        <v>451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451</v>
      </c>
      <c r="AC552" t="s">
        <v>630</v>
      </c>
      <c r="AD552" t="s">
        <v>451</v>
      </c>
      <c r="AE552" t="s">
        <v>614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411</v>
      </c>
      <c r="C553" t="s">
        <v>66</v>
      </c>
      <c r="D553" t="s">
        <v>473</v>
      </c>
      <c r="E553" t="s">
        <v>473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451</v>
      </c>
      <c r="AC553" t="s">
        <v>630</v>
      </c>
      <c r="AD553" t="s">
        <v>473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411</v>
      </c>
      <c r="C554" t="s">
        <v>66</v>
      </c>
      <c r="D554" t="s">
        <v>452</v>
      </c>
      <c r="E554" t="s">
        <v>452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451</v>
      </c>
      <c r="AC554" t="s">
        <v>630</v>
      </c>
      <c r="AD554" t="s">
        <v>473</v>
      </c>
      <c r="AE554" t="s">
        <v>614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411</v>
      </c>
      <c r="C555" t="s">
        <v>66</v>
      </c>
      <c r="D555" t="s">
        <v>604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451</v>
      </c>
      <c r="AC555" t="s">
        <v>630</v>
      </c>
      <c r="AD555" t="s">
        <v>452</v>
      </c>
      <c r="AE555" t="s">
        <v>614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411</v>
      </c>
      <c r="C556" t="s">
        <v>66</v>
      </c>
      <c r="D556" t="s">
        <v>604</v>
      </c>
      <c r="E556" t="s">
        <v>604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451</v>
      </c>
      <c r="AC556" t="s">
        <v>630</v>
      </c>
      <c r="AD556" t="s">
        <v>629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411</v>
      </c>
      <c r="C557" t="s">
        <v>66</v>
      </c>
      <c r="D557" t="s">
        <v>477</v>
      </c>
      <c r="E557" t="s">
        <v>477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451</v>
      </c>
      <c r="AC557" t="s">
        <v>630</v>
      </c>
      <c r="AD557" t="s">
        <v>629</v>
      </c>
      <c r="AE557" t="s">
        <v>614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411</v>
      </c>
      <c r="C558" t="s">
        <v>66</v>
      </c>
      <c r="D558" t="s">
        <v>472</v>
      </c>
      <c r="E558" t="s">
        <v>472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451</v>
      </c>
      <c r="AC558" t="s">
        <v>630</v>
      </c>
      <c r="AD558" t="s">
        <v>477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411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451</v>
      </c>
      <c r="AC559" t="s">
        <v>630</v>
      </c>
      <c r="AD559" t="s">
        <v>472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411</v>
      </c>
      <c r="C560" t="s">
        <v>68</v>
      </c>
      <c r="D560" t="s">
        <v>471</v>
      </c>
      <c r="E560" t="s">
        <v>471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451</v>
      </c>
      <c r="AC560" t="s">
        <v>630</v>
      </c>
      <c r="AD560" t="s">
        <v>472</v>
      </c>
      <c r="AE560" t="s">
        <v>614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411</v>
      </c>
      <c r="C561" t="s">
        <v>68</v>
      </c>
      <c r="D561" t="s">
        <v>471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451</v>
      </c>
      <c r="AC561" t="s">
        <v>473</v>
      </c>
      <c r="AD561" t="s">
        <v>471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411</v>
      </c>
      <c r="C562" t="s">
        <v>68</v>
      </c>
      <c r="D562" t="s">
        <v>450</v>
      </c>
      <c r="E562" t="s">
        <v>450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451</v>
      </c>
      <c r="AC562" t="s">
        <v>473</v>
      </c>
      <c r="AD562" t="s">
        <v>471</v>
      </c>
      <c r="AE562" t="s">
        <v>614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411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451</v>
      </c>
      <c r="AC563" t="s">
        <v>473</v>
      </c>
      <c r="AD563" t="s">
        <v>450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411</v>
      </c>
      <c r="C564" t="s">
        <v>68</v>
      </c>
      <c r="D564" t="s">
        <v>141</v>
      </c>
      <c r="E564" t="s">
        <v>473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451</v>
      </c>
      <c r="AC564" t="s">
        <v>473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411</v>
      </c>
      <c r="C565" t="s">
        <v>68</v>
      </c>
      <c r="D565" t="s">
        <v>141</v>
      </c>
      <c r="E565" t="s">
        <v>604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451</v>
      </c>
      <c r="AC565" t="s">
        <v>473</v>
      </c>
      <c r="AD565" t="s">
        <v>141</v>
      </c>
      <c r="AE565" t="s">
        <v>614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411</v>
      </c>
      <c r="C566" t="s">
        <v>68</v>
      </c>
      <c r="D566" t="s">
        <v>141</v>
      </c>
      <c r="E566" t="s">
        <v>477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451</v>
      </c>
      <c r="AC566" t="s">
        <v>473</v>
      </c>
      <c r="AD566" t="s">
        <v>451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411</v>
      </c>
      <c r="C567" t="s">
        <v>68</v>
      </c>
      <c r="D567" t="s">
        <v>141</v>
      </c>
      <c r="E567" t="s">
        <v>472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451</v>
      </c>
      <c r="AC567" t="s">
        <v>473</v>
      </c>
      <c r="AD567" t="s">
        <v>451</v>
      </c>
      <c r="AE567" t="s">
        <v>614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411</v>
      </c>
      <c r="C568" t="s">
        <v>68</v>
      </c>
      <c r="D568" t="s">
        <v>451</v>
      </c>
      <c r="E568" t="s">
        <v>471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451</v>
      </c>
      <c r="AC568" t="s">
        <v>473</v>
      </c>
      <c r="AD568" t="s">
        <v>473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411</v>
      </c>
      <c r="C569" t="s">
        <v>68</v>
      </c>
      <c r="D569" t="s">
        <v>451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451</v>
      </c>
      <c r="AC569" t="s">
        <v>473</v>
      </c>
      <c r="AD569" t="s">
        <v>473</v>
      </c>
      <c r="AE569" t="s">
        <v>614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411</v>
      </c>
      <c r="C570" t="s">
        <v>68</v>
      </c>
      <c r="D570" t="s">
        <v>451</v>
      </c>
      <c r="E570" t="s">
        <v>451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451</v>
      </c>
      <c r="AC570" t="s">
        <v>473</v>
      </c>
      <c r="AD570" t="s">
        <v>452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411</v>
      </c>
      <c r="C571" t="s">
        <v>68</v>
      </c>
      <c r="D571" t="s">
        <v>473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451</v>
      </c>
      <c r="AC571" t="s">
        <v>473</v>
      </c>
      <c r="AD571" t="s">
        <v>452</v>
      </c>
      <c r="AE571" t="s">
        <v>614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411</v>
      </c>
      <c r="C572" t="s">
        <v>68</v>
      </c>
      <c r="D572" t="s">
        <v>473</v>
      </c>
      <c r="E572" t="s">
        <v>451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451</v>
      </c>
      <c r="AC572" t="s">
        <v>452</v>
      </c>
      <c r="AD572" t="s">
        <v>471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411</v>
      </c>
      <c r="C573" t="s">
        <v>68</v>
      </c>
      <c r="D573" t="s">
        <v>473</v>
      </c>
      <c r="E573" t="s">
        <v>473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451</v>
      </c>
      <c r="AC573" t="s">
        <v>452</v>
      </c>
      <c r="AD573" t="s">
        <v>451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411</v>
      </c>
      <c r="C574" t="s">
        <v>68</v>
      </c>
      <c r="D574" t="s">
        <v>473</v>
      </c>
      <c r="E574" t="s">
        <v>477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451</v>
      </c>
      <c r="AC574" t="s">
        <v>452</v>
      </c>
      <c r="AD574" t="s">
        <v>451</v>
      </c>
      <c r="AE574" t="s">
        <v>614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411</v>
      </c>
      <c r="C575" t="s">
        <v>68</v>
      </c>
      <c r="D575" t="s">
        <v>604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451</v>
      </c>
      <c r="AC575" t="s">
        <v>452</v>
      </c>
      <c r="AD575" t="s">
        <v>452</v>
      </c>
      <c r="AE575" t="s">
        <v>614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411</v>
      </c>
      <c r="C576" t="s">
        <v>68</v>
      </c>
      <c r="D576" t="s">
        <v>604</v>
      </c>
      <c r="E576" t="s">
        <v>604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451</v>
      </c>
      <c r="AC576" t="s">
        <v>629</v>
      </c>
      <c r="AD576" t="s">
        <v>471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411</v>
      </c>
      <c r="C577" t="s">
        <v>68</v>
      </c>
      <c r="D577" t="s">
        <v>477</v>
      </c>
      <c r="E577" t="s">
        <v>477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451</v>
      </c>
      <c r="AC577" t="s">
        <v>629</v>
      </c>
      <c r="AD577" t="s">
        <v>471</v>
      </c>
      <c r="AE577" t="s">
        <v>614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411</v>
      </c>
      <c r="C578" t="s">
        <v>68</v>
      </c>
      <c r="D578" t="s">
        <v>472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451</v>
      </c>
      <c r="AC578" t="s">
        <v>629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411</v>
      </c>
      <c r="C579" t="s">
        <v>68</v>
      </c>
      <c r="D579" t="s">
        <v>472</v>
      </c>
      <c r="E579" t="s">
        <v>472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451</v>
      </c>
      <c r="AC579" t="s">
        <v>629</v>
      </c>
      <c r="AD579" t="s">
        <v>141</v>
      </c>
      <c r="AE579" t="s">
        <v>614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411</v>
      </c>
      <c r="C580" t="s">
        <v>68</v>
      </c>
      <c r="D580" t="s">
        <v>479</v>
      </c>
      <c r="E580" t="s">
        <v>479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451</v>
      </c>
      <c r="AC580" t="s">
        <v>629</v>
      </c>
      <c r="AD580" t="s">
        <v>451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412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451</v>
      </c>
      <c r="AC581" t="s">
        <v>629</v>
      </c>
      <c r="AD581" t="s">
        <v>451</v>
      </c>
      <c r="AE581" t="s">
        <v>614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412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451</v>
      </c>
      <c r="AC582" t="s">
        <v>629</v>
      </c>
      <c r="AD582" t="s">
        <v>473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412</v>
      </c>
      <c r="C583" t="s">
        <v>52</v>
      </c>
      <c r="D583" t="s">
        <v>141</v>
      </c>
      <c r="E583" t="s">
        <v>452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451</v>
      </c>
      <c r="AC583" t="s">
        <v>629</v>
      </c>
      <c r="AD583" t="s">
        <v>452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451</v>
      </c>
      <c r="AC584" t="s">
        <v>629</v>
      </c>
      <c r="AD584" t="s">
        <v>452</v>
      </c>
      <c r="AE584" t="s">
        <v>614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412</v>
      </c>
      <c r="C585" t="s">
        <v>52</v>
      </c>
      <c r="D585" t="s">
        <v>452</v>
      </c>
      <c r="E585" t="s">
        <v>450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451</v>
      </c>
      <c r="AC585" t="s">
        <v>629</v>
      </c>
      <c r="AD585" t="s">
        <v>629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451</v>
      </c>
      <c r="AC586" t="s">
        <v>629</v>
      </c>
      <c r="AD586" t="s">
        <v>629</v>
      </c>
      <c r="AE586" t="s">
        <v>614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451</v>
      </c>
      <c r="AC587" t="s">
        <v>474</v>
      </c>
      <c r="AD587" t="s">
        <v>628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412</v>
      </c>
      <c r="C588" t="s">
        <v>54</v>
      </c>
      <c r="D588" t="s">
        <v>450</v>
      </c>
      <c r="E588" t="s">
        <v>450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451</v>
      </c>
      <c r="AC588" t="s">
        <v>474</v>
      </c>
      <c r="AD588" t="s">
        <v>141</v>
      </c>
      <c r="AE588" t="s">
        <v>614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412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451</v>
      </c>
      <c r="AC589" t="s">
        <v>474</v>
      </c>
      <c r="AD589" t="s">
        <v>451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412</v>
      </c>
      <c r="C590" t="s">
        <v>54</v>
      </c>
      <c r="D590" t="s">
        <v>141</v>
      </c>
      <c r="E590" t="s">
        <v>452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451</v>
      </c>
      <c r="AC590" t="s">
        <v>474</v>
      </c>
      <c r="AD590" t="s">
        <v>451</v>
      </c>
      <c r="AE590" t="s">
        <v>614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412</v>
      </c>
      <c r="C591" t="s">
        <v>54</v>
      </c>
      <c r="D591" t="s">
        <v>451</v>
      </c>
      <c r="E591" t="s">
        <v>451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451</v>
      </c>
      <c r="AC591" t="s">
        <v>477</v>
      </c>
      <c r="AD591" t="s">
        <v>451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451</v>
      </c>
      <c r="AC592" t="s">
        <v>477</v>
      </c>
      <c r="AD592" t="s">
        <v>451</v>
      </c>
      <c r="AE592" t="s">
        <v>614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451</v>
      </c>
      <c r="AC593" t="s">
        <v>472</v>
      </c>
      <c r="AD593" t="s">
        <v>628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412</v>
      </c>
      <c r="C594" t="s">
        <v>54</v>
      </c>
      <c r="D594" t="s">
        <v>479</v>
      </c>
      <c r="E594" t="s">
        <v>479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451</v>
      </c>
      <c r="AC594" t="s">
        <v>472</v>
      </c>
      <c r="AD594" t="s">
        <v>628</v>
      </c>
      <c r="AE594" t="s">
        <v>614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412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451</v>
      </c>
      <c r="AC595" t="s">
        <v>472</v>
      </c>
      <c r="AD595" t="s">
        <v>471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412</v>
      </c>
      <c r="C596" t="s">
        <v>56</v>
      </c>
      <c r="D596" t="s">
        <v>450</v>
      </c>
      <c r="E596" t="s">
        <v>450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451</v>
      </c>
      <c r="AC596" t="s">
        <v>472</v>
      </c>
      <c r="AD596" t="s">
        <v>471</v>
      </c>
      <c r="AE596" t="s">
        <v>614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412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451</v>
      </c>
      <c r="AC597" t="s">
        <v>472</v>
      </c>
      <c r="AD597" t="s">
        <v>450</v>
      </c>
      <c r="AE597" t="s">
        <v>614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412</v>
      </c>
      <c r="C598" t="s">
        <v>56</v>
      </c>
      <c r="D598" t="s">
        <v>141</v>
      </c>
      <c r="E598" t="s">
        <v>452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451</v>
      </c>
      <c r="AC598" t="s">
        <v>472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412</v>
      </c>
      <c r="C599" t="s">
        <v>56</v>
      </c>
      <c r="D599" t="s">
        <v>451</v>
      </c>
      <c r="E599" t="s">
        <v>451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451</v>
      </c>
      <c r="AC599" t="s">
        <v>472</v>
      </c>
      <c r="AD599" t="s">
        <v>141</v>
      </c>
      <c r="AE599" t="s">
        <v>614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412</v>
      </c>
      <c r="C600" t="s">
        <v>56</v>
      </c>
      <c r="D600" t="s">
        <v>451</v>
      </c>
      <c r="E600" t="s">
        <v>452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451</v>
      </c>
      <c r="AC600" t="s">
        <v>472</v>
      </c>
      <c r="AD600" t="s">
        <v>451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412</v>
      </c>
      <c r="C601" t="s">
        <v>56</v>
      </c>
      <c r="D601" t="s">
        <v>452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451</v>
      </c>
      <c r="AC601" t="s">
        <v>472</v>
      </c>
      <c r="AD601" t="s">
        <v>451</v>
      </c>
      <c r="AE601" t="s">
        <v>614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412</v>
      </c>
      <c r="C602" t="s">
        <v>56</v>
      </c>
      <c r="D602" t="s">
        <v>452</v>
      </c>
      <c r="E602" t="s">
        <v>451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451</v>
      </c>
      <c r="AC602" t="s">
        <v>472</v>
      </c>
      <c r="AD602" t="s">
        <v>473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412</v>
      </c>
      <c r="C603" t="s">
        <v>56</v>
      </c>
      <c r="D603" t="s">
        <v>452</v>
      </c>
      <c r="E603" t="s">
        <v>452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451</v>
      </c>
      <c r="AC603" t="s">
        <v>472</v>
      </c>
      <c r="AD603" t="s">
        <v>473</v>
      </c>
      <c r="AE603" t="s">
        <v>614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412</v>
      </c>
      <c r="C604" t="s">
        <v>56</v>
      </c>
      <c r="D604" t="s">
        <v>453</v>
      </c>
      <c r="E604" t="s">
        <v>453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451</v>
      </c>
      <c r="AC604" t="s">
        <v>472</v>
      </c>
      <c r="AD604" t="s">
        <v>452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412</v>
      </c>
      <c r="C605" t="s">
        <v>56</v>
      </c>
      <c r="D605" t="s">
        <v>453</v>
      </c>
      <c r="E605" t="s">
        <v>475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451</v>
      </c>
      <c r="AC605" t="s">
        <v>472</v>
      </c>
      <c r="AD605" t="s">
        <v>452</v>
      </c>
      <c r="AE605" t="s">
        <v>614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412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451</v>
      </c>
      <c r="AC606" t="s">
        <v>472</v>
      </c>
      <c r="AD606" t="s">
        <v>629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412</v>
      </c>
      <c r="C607" t="s">
        <v>58</v>
      </c>
      <c r="D607" t="s">
        <v>450</v>
      </c>
      <c r="E607" t="s">
        <v>450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451</v>
      </c>
      <c r="AC607" t="s">
        <v>472</v>
      </c>
      <c r="AD607" t="s">
        <v>477</v>
      </c>
      <c r="AE607" t="s">
        <v>614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412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451</v>
      </c>
      <c r="AC608" t="s">
        <v>472</v>
      </c>
      <c r="AD608" t="s">
        <v>472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412</v>
      </c>
      <c r="C609" t="s">
        <v>58</v>
      </c>
      <c r="D609" t="s">
        <v>141</v>
      </c>
      <c r="E609" t="s">
        <v>452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451</v>
      </c>
      <c r="AC609" t="s">
        <v>472</v>
      </c>
      <c r="AD609" t="s">
        <v>472</v>
      </c>
      <c r="AE609" t="s">
        <v>614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412</v>
      </c>
      <c r="C610" t="s">
        <v>58</v>
      </c>
      <c r="D610" t="s">
        <v>451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451</v>
      </c>
      <c r="AC610" t="s">
        <v>472</v>
      </c>
      <c r="AD610" t="s">
        <v>475</v>
      </c>
      <c r="AE610" t="s">
        <v>614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412</v>
      </c>
      <c r="C611" t="s">
        <v>58</v>
      </c>
      <c r="D611" t="s">
        <v>451</v>
      </c>
      <c r="E611" t="s">
        <v>451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451</v>
      </c>
      <c r="AC611" t="s">
        <v>614</v>
      </c>
      <c r="AD611" t="s">
        <v>141</v>
      </c>
      <c r="AE611" t="s">
        <v>614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412</v>
      </c>
      <c r="C612" t="s">
        <v>58</v>
      </c>
      <c r="D612" t="s">
        <v>451</v>
      </c>
      <c r="E612" t="s">
        <v>452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451</v>
      </c>
      <c r="AC612" t="s">
        <v>614</v>
      </c>
      <c r="AD612" t="s">
        <v>451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412</v>
      </c>
      <c r="C613" t="s">
        <v>58</v>
      </c>
      <c r="D613" t="s">
        <v>452</v>
      </c>
      <c r="E613" t="s">
        <v>450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451</v>
      </c>
      <c r="AC613" t="s">
        <v>614</v>
      </c>
      <c r="AD613" t="s">
        <v>451</v>
      </c>
      <c r="AE613" t="s">
        <v>614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412</v>
      </c>
      <c r="C614" t="s">
        <v>58</v>
      </c>
      <c r="D614" t="s">
        <v>452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451</v>
      </c>
      <c r="AC614" t="s">
        <v>614</v>
      </c>
      <c r="AD614" t="s">
        <v>452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412</v>
      </c>
      <c r="C615" t="s">
        <v>58</v>
      </c>
      <c r="D615" t="s">
        <v>452</v>
      </c>
      <c r="E615" t="s">
        <v>451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451</v>
      </c>
      <c r="AC615" t="s">
        <v>614</v>
      </c>
      <c r="AD615" t="s">
        <v>452</v>
      </c>
      <c r="AE615" t="s">
        <v>614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412</v>
      </c>
      <c r="C616" t="s">
        <v>58</v>
      </c>
      <c r="D616" t="s">
        <v>452</v>
      </c>
      <c r="E616" t="s">
        <v>473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451</v>
      </c>
      <c r="AC616" t="s">
        <v>614</v>
      </c>
      <c r="AD616" t="s">
        <v>472</v>
      </c>
      <c r="AE616" t="s">
        <v>614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412</v>
      </c>
      <c r="C617" t="s">
        <v>58</v>
      </c>
      <c r="D617" t="s">
        <v>452</v>
      </c>
      <c r="E617" t="s">
        <v>452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451</v>
      </c>
      <c r="AC617" t="s">
        <v>527</v>
      </c>
      <c r="AD617" t="s">
        <v>451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412</v>
      </c>
      <c r="C618" t="s">
        <v>58</v>
      </c>
      <c r="D618" t="s">
        <v>452</v>
      </c>
      <c r="E618" t="s">
        <v>477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451</v>
      </c>
      <c r="AC618" t="s">
        <v>527</v>
      </c>
      <c r="AD618" t="s">
        <v>451</v>
      </c>
      <c r="AE618" t="s">
        <v>614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412</v>
      </c>
      <c r="C619" t="s">
        <v>58</v>
      </c>
      <c r="D619" t="s">
        <v>453</v>
      </c>
      <c r="E619" t="s">
        <v>453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451</v>
      </c>
      <c r="AC619" t="s">
        <v>479</v>
      </c>
      <c r="AD619" t="s">
        <v>471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412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451</v>
      </c>
      <c r="AC620" t="s">
        <v>479</v>
      </c>
      <c r="AD620" t="s">
        <v>471</v>
      </c>
      <c r="AE620" t="s">
        <v>614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412</v>
      </c>
      <c r="C621" t="s">
        <v>60</v>
      </c>
      <c r="D621" t="s">
        <v>471</v>
      </c>
      <c r="E621" t="s">
        <v>471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451</v>
      </c>
      <c r="AC621" t="s">
        <v>479</v>
      </c>
      <c r="AD621" t="s">
        <v>141</v>
      </c>
      <c r="AE621" t="s">
        <v>614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412</v>
      </c>
      <c r="C622" t="s">
        <v>60</v>
      </c>
      <c r="D622" t="s">
        <v>471</v>
      </c>
      <c r="E622" t="s">
        <v>451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451</v>
      </c>
      <c r="AC622" t="s">
        <v>479</v>
      </c>
      <c r="AD622" t="s">
        <v>451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412</v>
      </c>
      <c r="C623" t="s">
        <v>60</v>
      </c>
      <c r="D623" t="s">
        <v>450</v>
      </c>
      <c r="E623" t="s">
        <v>471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451</v>
      </c>
      <c r="AC623" t="s">
        <v>479</v>
      </c>
      <c r="AD623" t="s">
        <v>451</v>
      </c>
      <c r="AE623" t="s">
        <v>614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412</v>
      </c>
      <c r="C624" t="s">
        <v>60</v>
      </c>
      <c r="D624" t="s">
        <v>450</v>
      </c>
      <c r="E624" t="s">
        <v>450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451</v>
      </c>
      <c r="AC624" t="s">
        <v>479</v>
      </c>
      <c r="AD624" t="s">
        <v>473</v>
      </c>
      <c r="AE624" t="s">
        <v>614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412</v>
      </c>
      <c r="C625" t="s">
        <v>60</v>
      </c>
      <c r="D625" t="s">
        <v>450</v>
      </c>
      <c r="E625" t="s">
        <v>452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451</v>
      </c>
      <c r="AC625" t="s">
        <v>479</v>
      </c>
      <c r="AD625" t="s">
        <v>452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412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451</v>
      </c>
      <c r="AC626" t="s">
        <v>453</v>
      </c>
      <c r="AD626" t="s">
        <v>451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412</v>
      </c>
      <c r="C627" t="s">
        <v>60</v>
      </c>
      <c r="D627" t="s">
        <v>141</v>
      </c>
      <c r="E627" t="s">
        <v>604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451</v>
      </c>
      <c r="AC627" t="s">
        <v>453</v>
      </c>
      <c r="AD627" t="s">
        <v>451</v>
      </c>
      <c r="AE627" t="s">
        <v>614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412</v>
      </c>
      <c r="C628" t="s">
        <v>60</v>
      </c>
      <c r="D628" t="s">
        <v>451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451</v>
      </c>
      <c r="AC628" t="s">
        <v>475</v>
      </c>
      <c r="AD628" t="s">
        <v>451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412</v>
      </c>
      <c r="C629" t="s">
        <v>60</v>
      </c>
      <c r="D629" t="s">
        <v>451</v>
      </c>
      <c r="E629" t="s">
        <v>451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451</v>
      </c>
      <c r="AC629" t="s">
        <v>475</v>
      </c>
      <c r="AD629" t="s">
        <v>451</v>
      </c>
      <c r="AE629" t="s">
        <v>614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412</v>
      </c>
      <c r="C630" t="s">
        <v>60</v>
      </c>
      <c r="D630" t="s">
        <v>451</v>
      </c>
      <c r="E630" t="s">
        <v>473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473</v>
      </c>
      <c r="AC630" t="s">
        <v>471</v>
      </c>
      <c r="AD630" t="s">
        <v>451</v>
      </c>
      <c r="AE630" t="s">
        <v>614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412</v>
      </c>
      <c r="C631" t="s">
        <v>60</v>
      </c>
      <c r="D631" t="s">
        <v>451</v>
      </c>
      <c r="E631" t="s">
        <v>452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473</v>
      </c>
      <c r="AC631" t="s">
        <v>141</v>
      </c>
      <c r="AD631" t="s">
        <v>473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412</v>
      </c>
      <c r="C632" t="s">
        <v>60</v>
      </c>
      <c r="D632" t="s">
        <v>451</v>
      </c>
      <c r="E632" t="s">
        <v>604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473</v>
      </c>
      <c r="AC632" t="s">
        <v>141</v>
      </c>
      <c r="AD632" t="s">
        <v>473</v>
      </c>
      <c r="AE632" t="s">
        <v>614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412</v>
      </c>
      <c r="C633" t="s">
        <v>60</v>
      </c>
      <c r="D633" t="s">
        <v>451</v>
      </c>
      <c r="E633" t="s">
        <v>472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473</v>
      </c>
      <c r="AC633" t="s">
        <v>630</v>
      </c>
      <c r="AD633" t="s">
        <v>473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412</v>
      </c>
      <c r="C634" t="s">
        <v>60</v>
      </c>
      <c r="D634" t="s">
        <v>452</v>
      </c>
      <c r="E634" t="s">
        <v>450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473</v>
      </c>
      <c r="AC634" t="s">
        <v>630</v>
      </c>
      <c r="AD634" t="s">
        <v>473</v>
      </c>
      <c r="AE634" t="s">
        <v>614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412</v>
      </c>
      <c r="C635" t="s">
        <v>60</v>
      </c>
      <c r="D635" t="s">
        <v>452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473</v>
      </c>
      <c r="AC635" t="s">
        <v>473</v>
      </c>
      <c r="AD635" t="s">
        <v>451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412</v>
      </c>
      <c r="C636" t="s">
        <v>60</v>
      </c>
      <c r="D636" t="s">
        <v>452</v>
      </c>
      <c r="E636" t="s">
        <v>451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473</v>
      </c>
      <c r="AC636" t="s">
        <v>473</v>
      </c>
      <c r="AD636" t="s">
        <v>451</v>
      </c>
      <c r="AE636" t="s">
        <v>614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412</v>
      </c>
      <c r="C637" t="s">
        <v>60</v>
      </c>
      <c r="D637" t="s">
        <v>452</v>
      </c>
      <c r="E637" t="s">
        <v>473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473</v>
      </c>
      <c r="AC637" t="s">
        <v>473</v>
      </c>
      <c r="AD637" t="s">
        <v>473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412</v>
      </c>
      <c r="C638" t="s">
        <v>60</v>
      </c>
      <c r="D638" t="s">
        <v>452</v>
      </c>
      <c r="E638" t="s">
        <v>452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473</v>
      </c>
      <c r="AC638" t="s">
        <v>473</v>
      </c>
      <c r="AD638" t="s">
        <v>473</v>
      </c>
      <c r="AE638" t="s">
        <v>614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412</v>
      </c>
      <c r="C639" t="s">
        <v>60</v>
      </c>
      <c r="D639" t="s">
        <v>452</v>
      </c>
      <c r="E639" t="s">
        <v>604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473</v>
      </c>
      <c r="AC639" t="s">
        <v>629</v>
      </c>
      <c r="AD639" t="s">
        <v>451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412</v>
      </c>
      <c r="C640" t="s">
        <v>60</v>
      </c>
      <c r="D640" t="s">
        <v>452</v>
      </c>
      <c r="E640" t="s">
        <v>472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473</v>
      </c>
      <c r="AC640" t="s">
        <v>629</v>
      </c>
      <c r="AD640" t="s">
        <v>451</v>
      </c>
      <c r="AE640" t="s">
        <v>614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412</v>
      </c>
      <c r="C641" t="s">
        <v>60</v>
      </c>
      <c r="D641" t="s">
        <v>452</v>
      </c>
      <c r="E641" t="s">
        <v>479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473</v>
      </c>
      <c r="AC641" t="s">
        <v>472</v>
      </c>
      <c r="AD641" t="s">
        <v>451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412</v>
      </c>
      <c r="C642" t="s">
        <v>60</v>
      </c>
      <c r="D642" t="s">
        <v>604</v>
      </c>
      <c r="E642" t="s">
        <v>452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473</v>
      </c>
      <c r="AC642" t="s">
        <v>472</v>
      </c>
      <c r="AD642" t="s">
        <v>451</v>
      </c>
      <c r="AE642" t="s">
        <v>614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412</v>
      </c>
      <c r="C643" t="s">
        <v>60</v>
      </c>
      <c r="D643" t="s">
        <v>604</v>
      </c>
      <c r="E643" t="s">
        <v>604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473</v>
      </c>
      <c r="AC643" t="s">
        <v>614</v>
      </c>
      <c r="AD643" t="s">
        <v>451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412</v>
      </c>
      <c r="C644" t="s">
        <v>60</v>
      </c>
      <c r="D644" t="s">
        <v>472</v>
      </c>
      <c r="E644" t="s">
        <v>472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473</v>
      </c>
      <c r="AC644" t="s">
        <v>614</v>
      </c>
      <c r="AD644" t="s">
        <v>473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412</v>
      </c>
      <c r="C645" t="s">
        <v>60</v>
      </c>
      <c r="D645" t="s">
        <v>479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473</v>
      </c>
      <c r="AC645" t="s">
        <v>479</v>
      </c>
      <c r="AD645" t="s">
        <v>473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412</v>
      </c>
      <c r="C646" t="s">
        <v>60</v>
      </c>
      <c r="D646" t="s">
        <v>453</v>
      </c>
      <c r="E646" t="s">
        <v>453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452</v>
      </c>
      <c r="AC646" t="s">
        <v>628</v>
      </c>
      <c r="AD646" t="s">
        <v>452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412</v>
      </c>
      <c r="C647" t="s">
        <v>60</v>
      </c>
      <c r="D647" t="s">
        <v>475</v>
      </c>
      <c r="E647" t="s">
        <v>475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452</v>
      </c>
      <c r="AC647" t="s">
        <v>628</v>
      </c>
      <c r="AD647" t="s">
        <v>452</v>
      </c>
      <c r="AE647" t="s">
        <v>614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412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452</v>
      </c>
      <c r="AC648" t="s">
        <v>628</v>
      </c>
      <c r="AD648" t="s">
        <v>629</v>
      </c>
      <c r="AE648" t="s">
        <v>614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412</v>
      </c>
      <c r="C649" t="s">
        <v>62</v>
      </c>
      <c r="D649" t="s">
        <v>603</v>
      </c>
      <c r="E649" t="s">
        <v>603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452</v>
      </c>
      <c r="AC649" t="s">
        <v>471</v>
      </c>
      <c r="AD649" t="s">
        <v>452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412</v>
      </c>
      <c r="C650" t="s">
        <v>62</v>
      </c>
      <c r="D650" t="s">
        <v>471</v>
      </c>
      <c r="E650" t="s">
        <v>471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452</v>
      </c>
      <c r="AC650" t="s">
        <v>471</v>
      </c>
      <c r="AD650" t="s">
        <v>452</v>
      </c>
      <c r="AE650" t="s">
        <v>614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412</v>
      </c>
      <c r="C651" t="s">
        <v>62</v>
      </c>
      <c r="D651" t="s">
        <v>471</v>
      </c>
      <c r="E651" t="s">
        <v>450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452</v>
      </c>
      <c r="AC651" t="s">
        <v>450</v>
      </c>
      <c r="AD651" t="s">
        <v>452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412</v>
      </c>
      <c r="C652" t="s">
        <v>62</v>
      </c>
      <c r="D652" t="s">
        <v>471</v>
      </c>
      <c r="E652" t="s">
        <v>451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452</v>
      </c>
      <c r="AC652" t="s">
        <v>450</v>
      </c>
      <c r="AD652" t="s">
        <v>452</v>
      </c>
      <c r="AE652" t="s">
        <v>614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412</v>
      </c>
      <c r="C653" t="s">
        <v>62</v>
      </c>
      <c r="D653" t="s">
        <v>450</v>
      </c>
      <c r="E653" t="s">
        <v>450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452</v>
      </c>
      <c r="AC653" t="s">
        <v>141</v>
      </c>
      <c r="AD653" t="s">
        <v>450</v>
      </c>
      <c r="AE653" t="s">
        <v>614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412</v>
      </c>
      <c r="C654" t="s">
        <v>62</v>
      </c>
      <c r="D654" t="s">
        <v>450</v>
      </c>
      <c r="E654" t="s">
        <v>452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452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412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452</v>
      </c>
      <c r="AC655" t="s">
        <v>141</v>
      </c>
      <c r="AD655" t="s">
        <v>141</v>
      </c>
      <c r="AE655" t="s">
        <v>614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412</v>
      </c>
      <c r="C656" t="s">
        <v>62</v>
      </c>
      <c r="D656" t="s">
        <v>141</v>
      </c>
      <c r="E656" t="s">
        <v>604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452</v>
      </c>
      <c r="AC656" t="s">
        <v>141</v>
      </c>
      <c r="AD656" t="s">
        <v>451</v>
      </c>
      <c r="AE656" t="s">
        <v>614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412</v>
      </c>
      <c r="C657" t="s">
        <v>62</v>
      </c>
      <c r="D657" t="s">
        <v>451</v>
      </c>
      <c r="E657" t="s">
        <v>471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452</v>
      </c>
      <c r="AC657" t="s">
        <v>141</v>
      </c>
      <c r="AD657" t="s">
        <v>452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412</v>
      </c>
      <c r="C658" t="s">
        <v>62</v>
      </c>
      <c r="D658" t="s">
        <v>451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452</v>
      </c>
      <c r="AC658" t="s">
        <v>141</v>
      </c>
      <c r="AD658" t="s">
        <v>452</v>
      </c>
      <c r="AE658" t="s">
        <v>614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412</v>
      </c>
      <c r="C659" t="s">
        <v>62</v>
      </c>
      <c r="D659" t="s">
        <v>451</v>
      </c>
      <c r="E659" t="s">
        <v>451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452</v>
      </c>
      <c r="AC659" t="s">
        <v>141</v>
      </c>
      <c r="AD659" t="s">
        <v>474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412</v>
      </c>
      <c r="C660" t="s">
        <v>62</v>
      </c>
      <c r="D660" t="s">
        <v>451</v>
      </c>
      <c r="E660" t="s">
        <v>473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452</v>
      </c>
      <c r="AC660" t="s">
        <v>630</v>
      </c>
      <c r="AD660" t="s">
        <v>452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412</v>
      </c>
      <c r="C661" t="s">
        <v>62</v>
      </c>
      <c r="D661" t="s">
        <v>451</v>
      </c>
      <c r="E661" t="s">
        <v>452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452</v>
      </c>
      <c r="AC661" t="s">
        <v>630</v>
      </c>
      <c r="AD661" t="s">
        <v>452</v>
      </c>
      <c r="AE661" t="s">
        <v>614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412</v>
      </c>
      <c r="C662" t="s">
        <v>62</v>
      </c>
      <c r="D662" t="s">
        <v>451</v>
      </c>
      <c r="E662" t="s">
        <v>604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452</v>
      </c>
      <c r="AC662" t="s">
        <v>473</v>
      </c>
      <c r="AD662" t="s">
        <v>141</v>
      </c>
      <c r="AE662" t="s">
        <v>614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412</v>
      </c>
      <c r="C663" t="s">
        <v>62</v>
      </c>
      <c r="D663" t="s">
        <v>473</v>
      </c>
      <c r="E663" t="s">
        <v>451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452</v>
      </c>
      <c r="AC663" t="s">
        <v>473</v>
      </c>
      <c r="AD663" t="s">
        <v>451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412</v>
      </c>
      <c r="C664" t="s">
        <v>62</v>
      </c>
      <c r="D664" t="s">
        <v>473</v>
      </c>
      <c r="E664" t="s">
        <v>473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452</v>
      </c>
      <c r="AC664" t="s">
        <v>473</v>
      </c>
      <c r="AD664" t="s">
        <v>451</v>
      </c>
      <c r="AE664" t="s">
        <v>614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412</v>
      </c>
      <c r="C665" t="s">
        <v>62</v>
      </c>
      <c r="D665" t="s">
        <v>452</v>
      </c>
      <c r="E665" t="s">
        <v>471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452</v>
      </c>
      <c r="AC665" t="s">
        <v>473</v>
      </c>
      <c r="AD665" t="s">
        <v>452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412</v>
      </c>
      <c r="C666" t="s">
        <v>62</v>
      </c>
      <c r="D666" t="s">
        <v>452</v>
      </c>
      <c r="E666" t="s">
        <v>450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452</v>
      </c>
      <c r="AC666" t="s">
        <v>473</v>
      </c>
      <c r="AD666" t="s">
        <v>452</v>
      </c>
      <c r="AE666" t="s">
        <v>614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412</v>
      </c>
      <c r="C667" t="s">
        <v>62</v>
      </c>
      <c r="D667" t="s">
        <v>452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452</v>
      </c>
      <c r="AC667" t="s">
        <v>473</v>
      </c>
      <c r="AD667" t="s">
        <v>472</v>
      </c>
      <c r="AE667" t="s">
        <v>614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412</v>
      </c>
      <c r="C668" t="s">
        <v>62</v>
      </c>
      <c r="D668" t="s">
        <v>452</v>
      </c>
      <c r="E668" t="s">
        <v>451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452</v>
      </c>
      <c r="AC668" t="s">
        <v>452</v>
      </c>
      <c r="AD668" t="s">
        <v>450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412</v>
      </c>
      <c r="C669" t="s">
        <v>62</v>
      </c>
      <c r="D669" t="s">
        <v>452</v>
      </c>
      <c r="E669" t="s">
        <v>473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452</v>
      </c>
      <c r="AC669" t="s">
        <v>452</v>
      </c>
      <c r="AD669" t="s">
        <v>450</v>
      </c>
      <c r="AE669" t="s">
        <v>614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412</v>
      </c>
      <c r="C670" t="s">
        <v>62</v>
      </c>
      <c r="D670" t="s">
        <v>452</v>
      </c>
      <c r="E670" t="s">
        <v>452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452</v>
      </c>
      <c r="AC670" t="s">
        <v>452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412</v>
      </c>
      <c r="C671" t="s">
        <v>62</v>
      </c>
      <c r="D671" t="s">
        <v>452</v>
      </c>
      <c r="E671" t="s">
        <v>604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452</v>
      </c>
      <c r="AC671" t="s">
        <v>452</v>
      </c>
      <c r="AD671" t="s">
        <v>141</v>
      </c>
      <c r="AE671" t="s">
        <v>614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412</v>
      </c>
      <c r="C672" t="s">
        <v>62</v>
      </c>
      <c r="D672" t="s">
        <v>452</v>
      </c>
      <c r="E672" t="s">
        <v>472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452</v>
      </c>
      <c r="AC672" t="s">
        <v>452</v>
      </c>
      <c r="AD672" t="s">
        <v>451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412</v>
      </c>
      <c r="C673" t="s">
        <v>62</v>
      </c>
      <c r="D673" t="s">
        <v>452</v>
      </c>
      <c r="E673" t="s">
        <v>479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452</v>
      </c>
      <c r="AC673" t="s">
        <v>452</v>
      </c>
      <c r="AD673" t="s">
        <v>451</v>
      </c>
      <c r="AE673" t="s">
        <v>614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412</v>
      </c>
      <c r="C674" t="s">
        <v>62</v>
      </c>
      <c r="D674" t="s">
        <v>604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452</v>
      </c>
      <c r="AC674" t="s">
        <v>452</v>
      </c>
      <c r="AD674" t="s">
        <v>473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412</v>
      </c>
      <c r="C675" t="s">
        <v>62</v>
      </c>
      <c r="D675" t="s">
        <v>604</v>
      </c>
      <c r="E675" t="s">
        <v>604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452</v>
      </c>
      <c r="AC675" t="s">
        <v>452</v>
      </c>
      <c r="AD675" t="s">
        <v>473</v>
      </c>
      <c r="AE675" t="s">
        <v>614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412</v>
      </c>
      <c r="C676" t="s">
        <v>62</v>
      </c>
      <c r="D676" t="s">
        <v>472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452</v>
      </c>
      <c r="AC676" t="s">
        <v>452</v>
      </c>
      <c r="AD676" t="s">
        <v>452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412</v>
      </c>
      <c r="C677" t="s">
        <v>62</v>
      </c>
      <c r="D677" t="s">
        <v>472</v>
      </c>
      <c r="E677" t="s">
        <v>452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452</v>
      </c>
      <c r="AC677" t="s">
        <v>452</v>
      </c>
      <c r="AD677" t="s">
        <v>452</v>
      </c>
      <c r="AE677" t="s">
        <v>614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412</v>
      </c>
      <c r="C678" t="s">
        <v>62</v>
      </c>
      <c r="D678" t="s">
        <v>472</v>
      </c>
      <c r="E678" t="s">
        <v>472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452</v>
      </c>
      <c r="AC678" t="s">
        <v>452</v>
      </c>
      <c r="AD678" t="s">
        <v>629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412</v>
      </c>
      <c r="C679" t="s">
        <v>62</v>
      </c>
      <c r="D679" t="s">
        <v>479</v>
      </c>
      <c r="E679" t="s">
        <v>479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452</v>
      </c>
      <c r="AC679" t="s">
        <v>452</v>
      </c>
      <c r="AD679" t="s">
        <v>629</v>
      </c>
      <c r="AE679" t="s">
        <v>614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412</v>
      </c>
      <c r="C680" t="s">
        <v>62</v>
      </c>
      <c r="D680" t="s">
        <v>453</v>
      </c>
      <c r="E680" t="s">
        <v>453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452</v>
      </c>
      <c r="AC680" t="s">
        <v>452</v>
      </c>
      <c r="AD680" t="s">
        <v>474</v>
      </c>
      <c r="AE680" t="s">
        <v>614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412</v>
      </c>
      <c r="C681" t="s">
        <v>62</v>
      </c>
      <c r="D681" t="s">
        <v>475</v>
      </c>
      <c r="E681" t="s">
        <v>475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452</v>
      </c>
      <c r="AC681" t="s">
        <v>452</v>
      </c>
      <c r="AD681" t="s">
        <v>472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412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452</v>
      </c>
      <c r="AC682" t="s">
        <v>452</v>
      </c>
      <c r="AD682" t="s">
        <v>472</v>
      </c>
      <c r="AE682" t="s">
        <v>614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412</v>
      </c>
      <c r="C683" t="s">
        <v>64</v>
      </c>
      <c r="D683" t="s">
        <v>603</v>
      </c>
      <c r="E683" t="s">
        <v>603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452</v>
      </c>
      <c r="AC683" t="s">
        <v>452</v>
      </c>
      <c r="AD683" t="s">
        <v>479</v>
      </c>
      <c r="AE683" t="s">
        <v>614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412</v>
      </c>
      <c r="C684" t="s">
        <v>64</v>
      </c>
      <c r="D684" t="s">
        <v>471</v>
      </c>
      <c r="E684" t="s">
        <v>471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452</v>
      </c>
      <c r="AC684" t="s">
        <v>629</v>
      </c>
      <c r="AD684" t="s">
        <v>471</v>
      </c>
      <c r="AE684" t="s">
        <v>614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412</v>
      </c>
      <c r="C685" t="s">
        <v>64</v>
      </c>
      <c r="D685" t="s">
        <v>471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452</v>
      </c>
      <c r="AC685" t="s">
        <v>629</v>
      </c>
      <c r="AD685" t="s">
        <v>450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412</v>
      </c>
      <c r="C686" t="s">
        <v>64</v>
      </c>
      <c r="D686" t="s">
        <v>471</v>
      </c>
      <c r="E686" t="s">
        <v>451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452</v>
      </c>
      <c r="AC686" t="s">
        <v>629</v>
      </c>
      <c r="AD686" t="s">
        <v>450</v>
      </c>
      <c r="AE686" t="s">
        <v>614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412</v>
      </c>
      <c r="C687" t="s">
        <v>64</v>
      </c>
      <c r="D687" t="s">
        <v>450</v>
      </c>
      <c r="E687" t="s">
        <v>450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452</v>
      </c>
      <c r="AC687" t="s">
        <v>629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412</v>
      </c>
      <c r="C688" t="s">
        <v>64</v>
      </c>
      <c r="D688" t="s">
        <v>450</v>
      </c>
      <c r="E688" t="s">
        <v>452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452</v>
      </c>
      <c r="AC688" t="s">
        <v>629</v>
      </c>
      <c r="AD688" t="s">
        <v>141</v>
      </c>
      <c r="AE688" t="s">
        <v>614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412</v>
      </c>
      <c r="C689" t="s">
        <v>64</v>
      </c>
      <c r="D689" t="s">
        <v>141</v>
      </c>
      <c r="E689" t="s">
        <v>471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452</v>
      </c>
      <c r="AC689" t="s">
        <v>629</v>
      </c>
      <c r="AD689" t="s">
        <v>451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412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452</v>
      </c>
      <c r="AC690" t="s">
        <v>629</v>
      </c>
      <c r="AD690" t="s">
        <v>451</v>
      </c>
      <c r="AE690" t="s">
        <v>614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412</v>
      </c>
      <c r="C691" t="s">
        <v>64</v>
      </c>
      <c r="D691" t="s">
        <v>141</v>
      </c>
      <c r="E691" t="s">
        <v>452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452</v>
      </c>
      <c r="AC691" t="s">
        <v>629</v>
      </c>
      <c r="AD691" t="s">
        <v>452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412</v>
      </c>
      <c r="C692" t="s">
        <v>64</v>
      </c>
      <c r="D692" t="s">
        <v>141</v>
      </c>
      <c r="E692" t="s">
        <v>604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452</v>
      </c>
      <c r="AC692" t="s">
        <v>629</v>
      </c>
      <c r="AD692" t="s">
        <v>452</v>
      </c>
      <c r="AE692" t="s">
        <v>614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412</v>
      </c>
      <c r="C693" t="s">
        <v>64</v>
      </c>
      <c r="D693" t="s">
        <v>141</v>
      </c>
      <c r="E693" t="s">
        <v>474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452</v>
      </c>
      <c r="AC693" t="s">
        <v>629</v>
      </c>
      <c r="AD693" t="s">
        <v>629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412</v>
      </c>
      <c r="C694" t="s">
        <v>64</v>
      </c>
      <c r="D694" t="s">
        <v>141</v>
      </c>
      <c r="E694" t="s">
        <v>472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452</v>
      </c>
      <c r="AC694" t="s">
        <v>629</v>
      </c>
      <c r="AD694" t="s">
        <v>629</v>
      </c>
      <c r="AE694" t="s">
        <v>614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412</v>
      </c>
      <c r="C695" t="s">
        <v>64</v>
      </c>
      <c r="D695" t="s">
        <v>451</v>
      </c>
      <c r="E695" t="s">
        <v>471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452</v>
      </c>
      <c r="AC695" t="s">
        <v>629</v>
      </c>
      <c r="AD695" t="s">
        <v>472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412</v>
      </c>
      <c r="C696" t="s">
        <v>64</v>
      </c>
      <c r="D696" t="s">
        <v>451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452</v>
      </c>
      <c r="AC696" t="s">
        <v>629</v>
      </c>
      <c r="AD696" t="s">
        <v>472</v>
      </c>
      <c r="AE696" t="s">
        <v>614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412</v>
      </c>
      <c r="C697" t="s">
        <v>64</v>
      </c>
      <c r="D697" t="s">
        <v>451</v>
      </c>
      <c r="E697" t="s">
        <v>451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452</v>
      </c>
      <c r="AC697" t="s">
        <v>474</v>
      </c>
      <c r="AD697" t="s">
        <v>450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412</v>
      </c>
      <c r="C698" t="s">
        <v>64</v>
      </c>
      <c r="D698" t="s">
        <v>451</v>
      </c>
      <c r="E698" t="s">
        <v>473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452</v>
      </c>
      <c r="AC698" t="s">
        <v>474</v>
      </c>
      <c r="AD698" t="s">
        <v>141</v>
      </c>
      <c r="AE698" t="s">
        <v>614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412</v>
      </c>
      <c r="C699" t="s">
        <v>64</v>
      </c>
      <c r="D699" t="s">
        <v>451</v>
      </c>
      <c r="E699" t="s">
        <v>452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452</v>
      </c>
      <c r="AC699" t="s">
        <v>474</v>
      </c>
      <c r="AD699" t="s">
        <v>452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412</v>
      </c>
      <c r="C700" t="s">
        <v>64</v>
      </c>
      <c r="D700" t="s">
        <v>451</v>
      </c>
      <c r="E700" t="s">
        <v>604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452</v>
      </c>
      <c r="AC700" t="s">
        <v>474</v>
      </c>
      <c r="AD700" t="s">
        <v>452</v>
      </c>
      <c r="AE700" t="s">
        <v>614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412</v>
      </c>
      <c r="C701" t="s">
        <v>64</v>
      </c>
      <c r="D701" t="s">
        <v>451</v>
      </c>
      <c r="E701" t="s">
        <v>472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452</v>
      </c>
      <c r="AC701" t="s">
        <v>477</v>
      </c>
      <c r="AD701" t="s">
        <v>452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412</v>
      </c>
      <c r="C702" t="s">
        <v>64</v>
      </c>
      <c r="D702" t="s">
        <v>473</v>
      </c>
      <c r="E702" t="s">
        <v>451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452</v>
      </c>
      <c r="AC702" t="s">
        <v>477</v>
      </c>
      <c r="AD702" t="s">
        <v>452</v>
      </c>
      <c r="AE702" t="s">
        <v>614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412</v>
      </c>
      <c r="C703" t="s">
        <v>64</v>
      </c>
      <c r="D703" t="s">
        <v>473</v>
      </c>
      <c r="E703" t="s">
        <v>473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452</v>
      </c>
      <c r="AC703" t="s">
        <v>472</v>
      </c>
      <c r="AD703" t="s">
        <v>450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412</v>
      </c>
      <c r="C704" t="s">
        <v>64</v>
      </c>
      <c r="D704" t="s">
        <v>452</v>
      </c>
      <c r="E704" t="s">
        <v>471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452</v>
      </c>
      <c r="AC704" t="s">
        <v>472</v>
      </c>
      <c r="AD704" t="s">
        <v>450</v>
      </c>
      <c r="AE704" t="s">
        <v>614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412</v>
      </c>
      <c r="C705" t="s">
        <v>64</v>
      </c>
      <c r="D705" t="s">
        <v>452</v>
      </c>
      <c r="E705" t="s">
        <v>450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452</v>
      </c>
      <c r="AC705" t="s">
        <v>472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412</v>
      </c>
      <c r="C706" t="s">
        <v>64</v>
      </c>
      <c r="D706" t="s">
        <v>452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452</v>
      </c>
      <c r="AC706" t="s">
        <v>472</v>
      </c>
      <c r="AD706" t="s">
        <v>141</v>
      </c>
      <c r="AE706" t="s">
        <v>614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412</v>
      </c>
      <c r="C707" t="s">
        <v>64</v>
      </c>
      <c r="D707" t="s">
        <v>452</v>
      </c>
      <c r="E707" t="s">
        <v>451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452</v>
      </c>
      <c r="AC707" t="s">
        <v>472</v>
      </c>
      <c r="AD707" t="s">
        <v>451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412</v>
      </c>
      <c r="C708" t="s">
        <v>64</v>
      </c>
      <c r="D708" t="s">
        <v>452</v>
      </c>
      <c r="E708" t="s">
        <v>473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452</v>
      </c>
      <c r="AC708" t="s">
        <v>472</v>
      </c>
      <c r="AD708" t="s">
        <v>451</v>
      </c>
      <c r="AE708" t="s">
        <v>614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412</v>
      </c>
      <c r="C709" t="s">
        <v>64</v>
      </c>
      <c r="D709" t="s">
        <v>452</v>
      </c>
      <c r="E709" t="s">
        <v>452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452</v>
      </c>
      <c r="AC709" t="s">
        <v>472</v>
      </c>
      <c r="AD709" t="s">
        <v>452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412</v>
      </c>
      <c r="C710" t="s">
        <v>64</v>
      </c>
      <c r="D710" t="s">
        <v>452</v>
      </c>
      <c r="E710" t="s">
        <v>604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452</v>
      </c>
      <c r="AC710" t="s">
        <v>472</v>
      </c>
      <c r="AD710" t="s">
        <v>452</v>
      </c>
      <c r="AE710" t="s">
        <v>614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412</v>
      </c>
      <c r="C711" t="s">
        <v>64</v>
      </c>
      <c r="D711" t="s">
        <v>452</v>
      </c>
      <c r="E711" t="s">
        <v>474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452</v>
      </c>
      <c r="AC711" t="s">
        <v>472</v>
      </c>
      <c r="AD711" t="s">
        <v>629</v>
      </c>
      <c r="AE711" t="s">
        <v>614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412</v>
      </c>
      <c r="C712" t="s">
        <v>64</v>
      </c>
      <c r="D712" t="s">
        <v>452</v>
      </c>
      <c r="E712" t="s">
        <v>472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452</v>
      </c>
      <c r="AC712" t="s">
        <v>472</v>
      </c>
      <c r="AD712" t="s">
        <v>472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412</v>
      </c>
      <c r="C713" t="s">
        <v>64</v>
      </c>
      <c r="D713" t="s">
        <v>604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452</v>
      </c>
      <c r="AC713" t="s">
        <v>472</v>
      </c>
      <c r="AD713" t="s">
        <v>479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412</v>
      </c>
      <c r="C714" t="s">
        <v>64</v>
      </c>
      <c r="D714" t="s">
        <v>604</v>
      </c>
      <c r="E714" t="s">
        <v>604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452</v>
      </c>
      <c r="AC714" t="s">
        <v>614</v>
      </c>
      <c r="AD714" t="s">
        <v>450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412</v>
      </c>
      <c r="C715" t="s">
        <v>64</v>
      </c>
      <c r="D715" t="s">
        <v>474</v>
      </c>
      <c r="E715" t="s">
        <v>474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452</v>
      </c>
      <c r="AC715" t="s">
        <v>614</v>
      </c>
      <c r="AD715" t="s">
        <v>141</v>
      </c>
      <c r="AE715" t="s">
        <v>614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412</v>
      </c>
      <c r="C716" t="s">
        <v>64</v>
      </c>
      <c r="D716" t="s">
        <v>472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452</v>
      </c>
      <c r="AC716" t="s">
        <v>614</v>
      </c>
      <c r="AD716" t="s">
        <v>452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412</v>
      </c>
      <c r="C717" t="s">
        <v>64</v>
      </c>
      <c r="D717" t="s">
        <v>472</v>
      </c>
      <c r="E717" t="s">
        <v>472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452</v>
      </c>
      <c r="AC717" t="s">
        <v>614</v>
      </c>
      <c r="AD717" t="s">
        <v>452</v>
      </c>
      <c r="AE717" t="s">
        <v>614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412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452</v>
      </c>
      <c r="AC718" t="s">
        <v>614</v>
      </c>
      <c r="AD718" t="s">
        <v>629</v>
      </c>
      <c r="AE718" t="s">
        <v>614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412</v>
      </c>
      <c r="C719" t="s">
        <v>66</v>
      </c>
      <c r="D719" t="s">
        <v>471</v>
      </c>
      <c r="E719" t="s">
        <v>471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452</v>
      </c>
      <c r="AC719" t="s">
        <v>614</v>
      </c>
      <c r="AD719" t="s">
        <v>472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412</v>
      </c>
      <c r="C720" t="s">
        <v>66</v>
      </c>
      <c r="D720" t="s">
        <v>471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452</v>
      </c>
      <c r="AC720" t="s">
        <v>527</v>
      </c>
      <c r="AD720" t="s">
        <v>452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412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452</v>
      </c>
      <c r="AC721" t="s">
        <v>527</v>
      </c>
      <c r="AD721" t="s">
        <v>452</v>
      </c>
      <c r="AE721" t="s">
        <v>614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412</v>
      </c>
      <c r="C722" t="s">
        <v>66</v>
      </c>
      <c r="D722" t="s">
        <v>141</v>
      </c>
      <c r="E722" t="s">
        <v>604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452</v>
      </c>
      <c r="AC722" t="s">
        <v>479</v>
      </c>
      <c r="AD722" t="s">
        <v>450</v>
      </c>
      <c r="AE722" t="s">
        <v>614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412</v>
      </c>
      <c r="C723" t="s">
        <v>66</v>
      </c>
      <c r="D723" t="s">
        <v>141</v>
      </c>
      <c r="E723" t="s">
        <v>472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452</v>
      </c>
      <c r="AC723" t="s">
        <v>479</v>
      </c>
      <c r="AD723" t="s">
        <v>452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412</v>
      </c>
      <c r="C724" t="s">
        <v>66</v>
      </c>
      <c r="D724" t="s">
        <v>451</v>
      </c>
      <c r="E724" t="s">
        <v>471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452</v>
      </c>
      <c r="AC724" t="s">
        <v>479</v>
      </c>
      <c r="AD724" t="s">
        <v>452</v>
      </c>
      <c r="AE724" t="s">
        <v>614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412</v>
      </c>
      <c r="C725" t="s">
        <v>66</v>
      </c>
      <c r="D725" t="s">
        <v>451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452</v>
      </c>
      <c r="AC725" t="s">
        <v>475</v>
      </c>
      <c r="AD725" t="s">
        <v>452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412</v>
      </c>
      <c r="C726" t="s">
        <v>66</v>
      </c>
      <c r="D726" t="s">
        <v>451</v>
      </c>
      <c r="E726" t="s">
        <v>451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452</v>
      </c>
      <c r="AC726" t="s">
        <v>475</v>
      </c>
      <c r="AD726" t="s">
        <v>452</v>
      </c>
      <c r="AE726" t="s">
        <v>614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412</v>
      </c>
      <c r="C727" t="s">
        <v>66</v>
      </c>
      <c r="D727" t="s">
        <v>451</v>
      </c>
      <c r="E727" t="s">
        <v>452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629</v>
      </c>
      <c r="AC727" t="s">
        <v>628</v>
      </c>
      <c r="AD727" t="s">
        <v>452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412</v>
      </c>
      <c r="C728" t="s">
        <v>66</v>
      </c>
      <c r="D728" t="s">
        <v>451</v>
      </c>
      <c r="E728" t="s">
        <v>472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629</v>
      </c>
      <c r="AC728" t="s">
        <v>141</v>
      </c>
      <c r="AD728" t="s">
        <v>629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412</v>
      </c>
      <c r="C729" t="s">
        <v>66</v>
      </c>
      <c r="D729" t="s">
        <v>473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629</v>
      </c>
      <c r="AC729" t="s">
        <v>141</v>
      </c>
      <c r="AD729" t="s">
        <v>629</v>
      </c>
      <c r="AE729" t="s">
        <v>614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412</v>
      </c>
      <c r="C730" t="s">
        <v>66</v>
      </c>
      <c r="D730" t="s">
        <v>473</v>
      </c>
      <c r="E730" t="s">
        <v>451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629</v>
      </c>
      <c r="AC730" t="s">
        <v>629</v>
      </c>
      <c r="AD730" t="s">
        <v>629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412</v>
      </c>
      <c r="C731" t="s">
        <v>66</v>
      </c>
      <c r="D731" t="s">
        <v>473</v>
      </c>
      <c r="E731" t="s">
        <v>473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629</v>
      </c>
      <c r="AC731" t="s">
        <v>629</v>
      </c>
      <c r="AD731" t="s">
        <v>629</v>
      </c>
      <c r="AE731" t="s">
        <v>614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412</v>
      </c>
      <c r="C732" t="s">
        <v>66</v>
      </c>
      <c r="D732" t="s">
        <v>452</v>
      </c>
      <c r="E732" t="s">
        <v>450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629</v>
      </c>
      <c r="AC732" t="s">
        <v>614</v>
      </c>
      <c r="AD732" t="s">
        <v>629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412</v>
      </c>
      <c r="C733" t="s">
        <v>66</v>
      </c>
      <c r="D733" t="s">
        <v>452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629</v>
      </c>
      <c r="AC733" t="s">
        <v>479</v>
      </c>
      <c r="AD733" t="s">
        <v>629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412</v>
      </c>
      <c r="C734" t="s">
        <v>66</v>
      </c>
      <c r="D734" t="s">
        <v>452</v>
      </c>
      <c r="E734" t="s">
        <v>451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474</v>
      </c>
      <c r="AC734" t="s">
        <v>471</v>
      </c>
      <c r="AD734" t="s">
        <v>474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412</v>
      </c>
      <c r="C735" t="s">
        <v>66</v>
      </c>
      <c r="D735" t="s">
        <v>452</v>
      </c>
      <c r="E735" t="s">
        <v>473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474</v>
      </c>
      <c r="AC735" t="s">
        <v>474</v>
      </c>
      <c r="AD735" t="s">
        <v>474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412</v>
      </c>
      <c r="C736" t="s">
        <v>66</v>
      </c>
      <c r="D736" t="s">
        <v>452</v>
      </c>
      <c r="E736" t="s">
        <v>452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474</v>
      </c>
      <c r="AC736" t="s">
        <v>474</v>
      </c>
      <c r="AD736" t="s">
        <v>474</v>
      </c>
      <c r="AE736" t="s">
        <v>614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412</v>
      </c>
      <c r="C737" t="s">
        <v>66</v>
      </c>
      <c r="D737" t="s">
        <v>452</v>
      </c>
      <c r="E737" t="s">
        <v>604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474</v>
      </c>
      <c r="AC737" t="s">
        <v>614</v>
      </c>
      <c r="AD737" t="s">
        <v>474</v>
      </c>
      <c r="AE737" t="s">
        <v>614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412</v>
      </c>
      <c r="C738" t="s">
        <v>66</v>
      </c>
      <c r="D738" t="s">
        <v>604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474</v>
      </c>
      <c r="AC738" t="s">
        <v>614</v>
      </c>
      <c r="AD738" t="s">
        <v>479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412</v>
      </c>
      <c r="C739" t="s">
        <v>66</v>
      </c>
      <c r="D739" t="s">
        <v>604</v>
      </c>
      <c r="E739" t="s">
        <v>604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477</v>
      </c>
      <c r="AC739" t="s">
        <v>141</v>
      </c>
      <c r="AD739" t="s">
        <v>477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412</v>
      </c>
      <c r="C740" t="s">
        <v>66</v>
      </c>
      <c r="D740" t="s">
        <v>472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477</v>
      </c>
      <c r="AC740" t="s">
        <v>630</v>
      </c>
      <c r="AD740" t="s">
        <v>477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412</v>
      </c>
      <c r="C741" t="s">
        <v>66</v>
      </c>
      <c r="D741" t="s">
        <v>472</v>
      </c>
      <c r="E741" t="s">
        <v>472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477</v>
      </c>
      <c r="AC741" t="s">
        <v>630</v>
      </c>
      <c r="AD741" t="s">
        <v>477</v>
      </c>
      <c r="AE741" t="s">
        <v>614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412</v>
      </c>
      <c r="C742" t="s">
        <v>66</v>
      </c>
      <c r="D742" t="s">
        <v>479</v>
      </c>
      <c r="E742" t="s">
        <v>479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477</v>
      </c>
      <c r="AC742" t="s">
        <v>477</v>
      </c>
      <c r="AD742" t="s">
        <v>477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412</v>
      </c>
      <c r="C743" t="s">
        <v>66</v>
      </c>
      <c r="D743" t="s">
        <v>453</v>
      </c>
      <c r="E743" t="s">
        <v>453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477</v>
      </c>
      <c r="AC743" t="s">
        <v>477</v>
      </c>
      <c r="AD743" t="s">
        <v>477</v>
      </c>
      <c r="AE743" t="s">
        <v>614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412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477</v>
      </c>
      <c r="AC744" t="s">
        <v>614</v>
      </c>
      <c r="AD744" t="s">
        <v>477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412</v>
      </c>
      <c r="C745" t="s">
        <v>68</v>
      </c>
      <c r="D745" t="s">
        <v>603</v>
      </c>
      <c r="E745" t="s">
        <v>603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477</v>
      </c>
      <c r="AC745" t="s">
        <v>614</v>
      </c>
      <c r="AD745" t="s">
        <v>477</v>
      </c>
      <c r="AE745" t="s">
        <v>614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412</v>
      </c>
      <c r="C746" t="s">
        <v>68</v>
      </c>
      <c r="D746" t="s">
        <v>603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472</v>
      </c>
      <c r="AC746" t="s">
        <v>471</v>
      </c>
      <c r="AD746" t="s">
        <v>472</v>
      </c>
      <c r="AE746" t="s">
        <v>614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412</v>
      </c>
      <c r="C747" t="s">
        <v>68</v>
      </c>
      <c r="D747" t="s">
        <v>603</v>
      </c>
      <c r="E747" t="s">
        <v>604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472</v>
      </c>
      <c r="AC747" t="s">
        <v>450</v>
      </c>
      <c r="AD747" t="s">
        <v>472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412</v>
      </c>
      <c r="C748" t="s">
        <v>68</v>
      </c>
      <c r="D748" t="s">
        <v>471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472</v>
      </c>
      <c r="AC748" t="s">
        <v>141</v>
      </c>
      <c r="AD748" t="s">
        <v>141</v>
      </c>
      <c r="AE748" t="s">
        <v>614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412</v>
      </c>
      <c r="C749" t="s">
        <v>68</v>
      </c>
      <c r="D749" t="s">
        <v>471</v>
      </c>
      <c r="E749" t="s">
        <v>452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472</v>
      </c>
      <c r="AC749" t="s">
        <v>141</v>
      </c>
      <c r="AD749" t="s">
        <v>451</v>
      </c>
      <c r="AE749" t="s">
        <v>614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412</v>
      </c>
      <c r="C750" t="s">
        <v>68</v>
      </c>
      <c r="D750" t="s">
        <v>450</v>
      </c>
      <c r="E750" t="s">
        <v>450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472</v>
      </c>
      <c r="AC750" t="s">
        <v>141</v>
      </c>
      <c r="AD750" t="s">
        <v>472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412</v>
      </c>
      <c r="C751" t="s">
        <v>68</v>
      </c>
      <c r="D751" t="s">
        <v>450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472</v>
      </c>
      <c r="AC751" t="s">
        <v>141</v>
      </c>
      <c r="AD751" t="s">
        <v>472</v>
      </c>
      <c r="AE751" t="s">
        <v>614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412</v>
      </c>
      <c r="C752" t="s">
        <v>68</v>
      </c>
      <c r="D752" t="s">
        <v>450</v>
      </c>
      <c r="E752" t="s">
        <v>452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472</v>
      </c>
      <c r="AC752" t="s">
        <v>141</v>
      </c>
      <c r="AD752" t="s">
        <v>527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412</v>
      </c>
      <c r="C753" t="s">
        <v>68</v>
      </c>
      <c r="D753" t="s">
        <v>141</v>
      </c>
      <c r="E753" t="s">
        <v>471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472</v>
      </c>
      <c r="AC753" t="s">
        <v>630</v>
      </c>
      <c r="AD753" t="s">
        <v>451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412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472</v>
      </c>
      <c r="AC754" t="s">
        <v>630</v>
      </c>
      <c r="AD754" t="s">
        <v>472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412</v>
      </c>
      <c r="C755" t="s">
        <v>68</v>
      </c>
      <c r="D755" t="s">
        <v>141</v>
      </c>
      <c r="E755" t="s">
        <v>473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472</v>
      </c>
      <c r="AC755" t="s">
        <v>630</v>
      </c>
      <c r="AD755" t="s">
        <v>472</v>
      </c>
      <c r="AE755" t="s">
        <v>614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412</v>
      </c>
      <c r="C756" t="s">
        <v>68</v>
      </c>
      <c r="D756" t="s">
        <v>141</v>
      </c>
      <c r="E756" t="s">
        <v>452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472</v>
      </c>
      <c r="AC756" t="s">
        <v>452</v>
      </c>
      <c r="AD756" t="s">
        <v>452</v>
      </c>
      <c r="AE756" t="s">
        <v>614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412</v>
      </c>
      <c r="C757" t="s">
        <v>68</v>
      </c>
      <c r="D757" t="s">
        <v>141</v>
      </c>
      <c r="E757" t="s">
        <v>604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472</v>
      </c>
      <c r="AC757" t="s">
        <v>472</v>
      </c>
      <c r="AD757" t="s">
        <v>141</v>
      </c>
      <c r="AE757" t="s">
        <v>614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412</v>
      </c>
      <c r="C758" t="s">
        <v>68</v>
      </c>
      <c r="D758" t="s">
        <v>141</v>
      </c>
      <c r="E758" t="s">
        <v>472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472</v>
      </c>
      <c r="AC758" t="s">
        <v>472</v>
      </c>
      <c r="AD758" t="s">
        <v>472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412</v>
      </c>
      <c r="C759" t="s">
        <v>68</v>
      </c>
      <c r="D759" t="s">
        <v>451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472</v>
      </c>
      <c r="AC759" t="s">
        <v>472</v>
      </c>
      <c r="AD759" t="s">
        <v>472</v>
      </c>
      <c r="AE759" t="s">
        <v>614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412</v>
      </c>
      <c r="C760" t="s">
        <v>68</v>
      </c>
      <c r="D760" t="s">
        <v>451</v>
      </c>
      <c r="E760" t="s">
        <v>451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472</v>
      </c>
      <c r="AC760" t="s">
        <v>614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412</v>
      </c>
      <c r="C761" t="s">
        <v>68</v>
      </c>
      <c r="D761" t="s">
        <v>451</v>
      </c>
      <c r="E761" t="s">
        <v>452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472</v>
      </c>
      <c r="AC761" t="s">
        <v>614</v>
      </c>
      <c r="AD761" t="s">
        <v>629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412</v>
      </c>
      <c r="C762" t="s">
        <v>68</v>
      </c>
      <c r="D762" t="s">
        <v>451</v>
      </c>
      <c r="E762" t="s">
        <v>472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472</v>
      </c>
      <c r="AC762" t="s">
        <v>614</v>
      </c>
      <c r="AD762" t="s">
        <v>472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412</v>
      </c>
      <c r="C763" t="s">
        <v>68</v>
      </c>
      <c r="D763" t="s">
        <v>473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472</v>
      </c>
      <c r="AC763" t="s">
        <v>614</v>
      </c>
      <c r="AD763" t="s">
        <v>472</v>
      </c>
      <c r="AE763" t="s">
        <v>614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412</v>
      </c>
      <c r="C764" t="s">
        <v>68</v>
      </c>
      <c r="D764" t="s">
        <v>473</v>
      </c>
      <c r="E764" t="s">
        <v>451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472</v>
      </c>
      <c r="AC764" t="s">
        <v>479</v>
      </c>
      <c r="AD764" t="s">
        <v>472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412</v>
      </c>
      <c r="C765" t="s">
        <v>68</v>
      </c>
      <c r="D765" t="s">
        <v>473</v>
      </c>
      <c r="E765" t="s">
        <v>473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527</v>
      </c>
      <c r="AC765" t="s">
        <v>472</v>
      </c>
      <c r="AD765" t="s">
        <v>527</v>
      </c>
      <c r="AE765" t="s">
        <v>614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412</v>
      </c>
      <c r="C766" t="s">
        <v>68</v>
      </c>
      <c r="D766" t="s">
        <v>473</v>
      </c>
      <c r="E766" t="s">
        <v>452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479</v>
      </c>
      <c r="AC766" t="s">
        <v>473</v>
      </c>
      <c r="AD766" t="s">
        <v>479</v>
      </c>
      <c r="AE766" t="s">
        <v>614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412</v>
      </c>
      <c r="C767" t="s">
        <v>68</v>
      </c>
      <c r="D767" t="s">
        <v>452</v>
      </c>
      <c r="E767" t="s">
        <v>450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479</v>
      </c>
      <c r="AC767" t="s">
        <v>614</v>
      </c>
      <c r="AD767" t="s">
        <v>479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412</v>
      </c>
      <c r="C768" t="s">
        <v>68</v>
      </c>
      <c r="D768" t="s">
        <v>452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479</v>
      </c>
      <c r="AC768" t="s">
        <v>479</v>
      </c>
      <c r="AD768" t="s">
        <v>141</v>
      </c>
      <c r="AE768" t="s">
        <v>614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412</v>
      </c>
      <c r="C769" t="s">
        <v>68</v>
      </c>
      <c r="D769" t="s">
        <v>452</v>
      </c>
      <c r="E769" t="s">
        <v>452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479</v>
      </c>
      <c r="AC769" t="s">
        <v>479</v>
      </c>
      <c r="AD769" t="s">
        <v>479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412</v>
      </c>
      <c r="C770" t="s">
        <v>68</v>
      </c>
      <c r="D770" t="s">
        <v>452</v>
      </c>
      <c r="E770" t="s">
        <v>604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479</v>
      </c>
      <c r="AC770" t="s">
        <v>479</v>
      </c>
      <c r="AD770" t="s">
        <v>479</v>
      </c>
      <c r="AE770" t="s">
        <v>614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412</v>
      </c>
      <c r="C771" t="s">
        <v>68</v>
      </c>
      <c r="D771" t="s">
        <v>452</v>
      </c>
      <c r="E771" t="s">
        <v>472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453</v>
      </c>
      <c r="AC771" t="s">
        <v>141</v>
      </c>
      <c r="AD771" t="s">
        <v>453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412</v>
      </c>
      <c r="C772" t="s">
        <v>68</v>
      </c>
      <c r="D772" t="s">
        <v>452</v>
      </c>
      <c r="E772" t="s">
        <v>479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453</v>
      </c>
      <c r="AC772" t="s">
        <v>141</v>
      </c>
      <c r="AD772" t="s">
        <v>453</v>
      </c>
      <c r="AE772" t="s">
        <v>614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412</v>
      </c>
      <c r="C773" t="s">
        <v>68</v>
      </c>
      <c r="D773" t="s">
        <v>604</v>
      </c>
      <c r="E773" t="s">
        <v>471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453</v>
      </c>
      <c r="AC773" t="s">
        <v>630</v>
      </c>
      <c r="AD773" t="s">
        <v>453</v>
      </c>
      <c r="AE773" t="s">
        <v>614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412</v>
      </c>
      <c r="C774" t="s">
        <v>68</v>
      </c>
      <c r="D774" t="s">
        <v>604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453</v>
      </c>
      <c r="AC774" t="s">
        <v>473</v>
      </c>
      <c r="AD774" t="s">
        <v>448</v>
      </c>
      <c r="AE774" t="s">
        <v>614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412</v>
      </c>
      <c r="C775" t="s">
        <v>68</v>
      </c>
      <c r="D775" t="s">
        <v>604</v>
      </c>
      <c r="E775" t="s">
        <v>451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453</v>
      </c>
      <c r="AC775" t="s">
        <v>473</v>
      </c>
      <c r="AD775" t="s">
        <v>453</v>
      </c>
      <c r="AE775" t="s">
        <v>614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412</v>
      </c>
      <c r="C776" t="s">
        <v>68</v>
      </c>
      <c r="D776" t="s">
        <v>604</v>
      </c>
      <c r="E776" t="s">
        <v>452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453</v>
      </c>
      <c r="AC776" t="s">
        <v>452</v>
      </c>
      <c r="AD776" t="s">
        <v>453</v>
      </c>
      <c r="AE776" t="s">
        <v>614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412</v>
      </c>
      <c r="C777" t="s">
        <v>68</v>
      </c>
      <c r="D777" t="s">
        <v>604</v>
      </c>
      <c r="E777" t="s">
        <v>604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453</v>
      </c>
      <c r="AC777" t="s">
        <v>629</v>
      </c>
      <c r="AD777" t="s">
        <v>453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412</v>
      </c>
      <c r="C778" t="s">
        <v>68</v>
      </c>
      <c r="D778" t="s">
        <v>474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453</v>
      </c>
      <c r="AC778" t="s">
        <v>629</v>
      </c>
      <c r="AD778" t="s">
        <v>453</v>
      </c>
      <c r="AE778" t="s">
        <v>614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412</v>
      </c>
      <c r="C779" t="s">
        <v>68</v>
      </c>
      <c r="D779" t="s">
        <v>474</v>
      </c>
      <c r="E779" t="s">
        <v>452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453</v>
      </c>
      <c r="AC779" t="s">
        <v>474</v>
      </c>
      <c r="AD779" t="s">
        <v>453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412</v>
      </c>
      <c r="C780" t="s">
        <v>68</v>
      </c>
      <c r="D780" t="s">
        <v>474</v>
      </c>
      <c r="E780" t="s">
        <v>474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453</v>
      </c>
      <c r="AC780" t="s">
        <v>474</v>
      </c>
      <c r="AD780" t="s">
        <v>453</v>
      </c>
      <c r="AE780" t="s">
        <v>614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412</v>
      </c>
      <c r="C781" t="s">
        <v>68</v>
      </c>
      <c r="D781" t="s">
        <v>472</v>
      </c>
      <c r="E781" t="s">
        <v>603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453</v>
      </c>
      <c r="AC781" t="s">
        <v>477</v>
      </c>
      <c r="AD781" t="s">
        <v>453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412</v>
      </c>
      <c r="C782" t="s">
        <v>68</v>
      </c>
      <c r="D782" t="s">
        <v>472</v>
      </c>
      <c r="E782" t="s">
        <v>471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453</v>
      </c>
      <c r="AC782" t="s">
        <v>472</v>
      </c>
      <c r="AD782" t="s">
        <v>453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412</v>
      </c>
      <c r="C783" t="s">
        <v>68</v>
      </c>
      <c r="D783" t="s">
        <v>472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453</v>
      </c>
      <c r="AC783" t="s">
        <v>472</v>
      </c>
      <c r="AD783" t="s">
        <v>453</v>
      </c>
      <c r="AE783" t="s">
        <v>614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412</v>
      </c>
      <c r="C784" t="s">
        <v>68</v>
      </c>
      <c r="D784" t="s">
        <v>472</v>
      </c>
      <c r="E784" t="s">
        <v>452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453</v>
      </c>
      <c r="AC784" t="s">
        <v>614</v>
      </c>
      <c r="AD784" t="s">
        <v>453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412</v>
      </c>
      <c r="C785" t="s">
        <v>68</v>
      </c>
      <c r="D785" t="s">
        <v>472</v>
      </c>
      <c r="E785" t="s">
        <v>472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453</v>
      </c>
      <c r="AC785" t="s">
        <v>614</v>
      </c>
      <c r="AD785" t="s">
        <v>453</v>
      </c>
      <c r="AE785" t="s">
        <v>614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412</v>
      </c>
      <c r="C786" t="s">
        <v>68</v>
      </c>
      <c r="D786" t="s">
        <v>479</v>
      </c>
      <c r="E786" t="s">
        <v>452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453</v>
      </c>
      <c r="AC786" t="s">
        <v>479</v>
      </c>
      <c r="AD786" t="s">
        <v>453</v>
      </c>
      <c r="AE786" t="s">
        <v>614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412</v>
      </c>
      <c r="C787" t="s">
        <v>68</v>
      </c>
      <c r="D787" t="s">
        <v>479</v>
      </c>
      <c r="E787" t="s">
        <v>479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453</v>
      </c>
      <c r="AC787" t="s">
        <v>475</v>
      </c>
      <c r="AD787" t="s">
        <v>453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412</v>
      </c>
      <c r="C788" t="s">
        <v>68</v>
      </c>
      <c r="D788" t="s">
        <v>453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453</v>
      </c>
      <c r="AC788" t="s">
        <v>475</v>
      </c>
      <c r="AD788" t="s">
        <v>453</v>
      </c>
      <c r="AE788" t="s">
        <v>614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413</v>
      </c>
      <c r="C789" t="s">
        <v>52</v>
      </c>
      <c r="D789" t="s">
        <v>450</v>
      </c>
      <c r="E789" t="s">
        <v>450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475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413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475</v>
      </c>
      <c r="AC790" t="s">
        <v>141</v>
      </c>
      <c r="AD790" t="s">
        <v>475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413</v>
      </c>
      <c r="C791" t="s">
        <v>52</v>
      </c>
      <c r="D791" t="s">
        <v>451</v>
      </c>
      <c r="E791" t="s">
        <v>451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475</v>
      </c>
      <c r="AC791" t="s">
        <v>141</v>
      </c>
      <c r="AD791" t="s">
        <v>475</v>
      </c>
      <c r="AE791" t="s">
        <v>614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413</v>
      </c>
      <c r="C792" t="s">
        <v>52</v>
      </c>
      <c r="D792" t="s">
        <v>452</v>
      </c>
      <c r="E792" t="s">
        <v>452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475</v>
      </c>
      <c r="AC792" t="s">
        <v>630</v>
      </c>
      <c r="AD792" t="s">
        <v>475</v>
      </c>
      <c r="AE792" t="s">
        <v>614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413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475</v>
      </c>
      <c r="AC793" t="s">
        <v>629</v>
      </c>
      <c r="AD793" t="s">
        <v>453</v>
      </c>
      <c r="AE793" t="s">
        <v>614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413</v>
      </c>
      <c r="C794" t="s">
        <v>54</v>
      </c>
      <c r="D794" t="s">
        <v>451</v>
      </c>
      <c r="E794" t="s">
        <v>451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475</v>
      </c>
      <c r="AC794" t="s">
        <v>629</v>
      </c>
      <c r="AD794" t="s">
        <v>475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413</v>
      </c>
      <c r="C795" t="s">
        <v>54</v>
      </c>
      <c r="D795" t="s">
        <v>452</v>
      </c>
      <c r="E795" t="s">
        <v>452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475</v>
      </c>
      <c r="AC795" t="s">
        <v>629</v>
      </c>
      <c r="AD795" t="s">
        <v>475</v>
      </c>
      <c r="AE795" t="s">
        <v>614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413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475</v>
      </c>
      <c r="AC796" t="s">
        <v>472</v>
      </c>
      <c r="AD796" t="s">
        <v>475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413</v>
      </c>
      <c r="C797" t="s">
        <v>56</v>
      </c>
      <c r="D797" t="s">
        <v>450</v>
      </c>
      <c r="E797" t="s">
        <v>450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475</v>
      </c>
      <c r="AC797" t="s">
        <v>472</v>
      </c>
      <c r="AD797" t="s">
        <v>475</v>
      </c>
      <c r="AE797" t="s">
        <v>614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413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475</v>
      </c>
      <c r="AC798" t="s">
        <v>614</v>
      </c>
      <c r="AD798" t="s">
        <v>475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413</v>
      </c>
      <c r="C799" t="s">
        <v>56</v>
      </c>
      <c r="D799" t="s">
        <v>451</v>
      </c>
      <c r="E799" t="s">
        <v>451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475</v>
      </c>
      <c r="AC799" t="s">
        <v>614</v>
      </c>
      <c r="AD799" t="s">
        <v>475</v>
      </c>
      <c r="AE799" t="s">
        <v>614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413</v>
      </c>
      <c r="C800" t="s">
        <v>56</v>
      </c>
      <c r="D800" t="s">
        <v>452</v>
      </c>
      <c r="E800" t="s">
        <v>452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475</v>
      </c>
      <c r="AC800" t="s">
        <v>479</v>
      </c>
      <c r="AD800" t="s">
        <v>475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413</v>
      </c>
      <c r="C801" t="s">
        <v>58</v>
      </c>
      <c r="D801" t="s">
        <v>471</v>
      </c>
      <c r="E801" t="s">
        <v>471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475</v>
      </c>
      <c r="AC801" t="s">
        <v>475</v>
      </c>
      <c r="AD801" t="s">
        <v>475</v>
      </c>
      <c r="AE801" t="s">
        <v>614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413</v>
      </c>
      <c r="C802" t="s">
        <v>58</v>
      </c>
      <c r="D802" t="s">
        <v>450</v>
      </c>
      <c r="E802" t="s">
        <v>450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614</v>
      </c>
      <c r="AE802" t="s">
        <v>614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413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628</v>
      </c>
      <c r="AC803" t="s">
        <v>628</v>
      </c>
      <c r="AD803" t="s">
        <v>628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413</v>
      </c>
      <c r="C804" t="s">
        <v>58</v>
      </c>
      <c r="D804" t="s">
        <v>451</v>
      </c>
      <c r="E804" t="s">
        <v>471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628</v>
      </c>
      <c r="AC804" t="s">
        <v>473</v>
      </c>
      <c r="AD804" t="s">
        <v>628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413</v>
      </c>
      <c r="C805" t="s">
        <v>58</v>
      </c>
      <c r="D805" t="s">
        <v>451</v>
      </c>
      <c r="E805" t="s">
        <v>451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628</v>
      </c>
      <c r="AC805" t="s">
        <v>614</v>
      </c>
      <c r="AD805" t="s">
        <v>628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413</v>
      </c>
      <c r="C806" t="s">
        <v>58</v>
      </c>
      <c r="D806" t="s">
        <v>452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471</v>
      </c>
      <c r="AC806" t="s">
        <v>471</v>
      </c>
      <c r="AD806" t="s">
        <v>471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413</v>
      </c>
      <c r="C807" t="s">
        <v>58</v>
      </c>
      <c r="D807" t="s">
        <v>452</v>
      </c>
      <c r="E807" t="s">
        <v>452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471</v>
      </c>
      <c r="AC807" t="s">
        <v>471</v>
      </c>
      <c r="AD807" t="s">
        <v>471</v>
      </c>
      <c r="AE807" t="s">
        <v>614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413</v>
      </c>
      <c r="C808" t="s">
        <v>58</v>
      </c>
      <c r="D808" t="s">
        <v>453</v>
      </c>
      <c r="E808" t="s">
        <v>453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471</v>
      </c>
      <c r="AC808" t="s">
        <v>141</v>
      </c>
      <c r="AD808" t="s">
        <v>471</v>
      </c>
      <c r="AE808" t="s">
        <v>614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413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471</v>
      </c>
      <c r="AC809" t="s">
        <v>141</v>
      </c>
      <c r="AD809" t="s">
        <v>451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413</v>
      </c>
      <c r="C810" t="s">
        <v>60</v>
      </c>
      <c r="D810" t="s">
        <v>471</v>
      </c>
      <c r="E810" t="s">
        <v>471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471</v>
      </c>
      <c r="AC810" t="s">
        <v>141</v>
      </c>
      <c r="AD810" t="s">
        <v>451</v>
      </c>
      <c r="AE810" t="s">
        <v>614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413</v>
      </c>
      <c r="C811" t="s">
        <v>60</v>
      </c>
      <c r="D811" t="s">
        <v>471</v>
      </c>
      <c r="E811" t="s">
        <v>450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471</v>
      </c>
      <c r="AC811" t="s">
        <v>630</v>
      </c>
      <c r="AD811" t="s">
        <v>471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413</v>
      </c>
      <c r="C812" t="s">
        <v>60</v>
      </c>
      <c r="D812" t="s">
        <v>471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471</v>
      </c>
      <c r="AC812" t="s">
        <v>630</v>
      </c>
      <c r="AD812" t="s">
        <v>451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413</v>
      </c>
      <c r="C813" t="s">
        <v>60</v>
      </c>
      <c r="D813" t="s">
        <v>471</v>
      </c>
      <c r="E813" t="s">
        <v>451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471</v>
      </c>
      <c r="AC813" t="s">
        <v>473</v>
      </c>
      <c r="AD813" t="s">
        <v>471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413</v>
      </c>
      <c r="C814" t="s">
        <v>60</v>
      </c>
      <c r="D814" t="s">
        <v>450</v>
      </c>
      <c r="E814" t="s">
        <v>471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471</v>
      </c>
      <c r="AC814" t="s">
        <v>473</v>
      </c>
      <c r="AD814" t="s">
        <v>471</v>
      </c>
      <c r="AE814" t="s">
        <v>614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413</v>
      </c>
      <c r="C815" t="s">
        <v>60</v>
      </c>
      <c r="D815" t="s">
        <v>450</v>
      </c>
      <c r="E815" t="s">
        <v>450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471</v>
      </c>
      <c r="AC815" t="s">
        <v>473</v>
      </c>
      <c r="AD815" t="s">
        <v>451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413</v>
      </c>
      <c r="C816" t="s">
        <v>60</v>
      </c>
      <c r="D816" t="s">
        <v>450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471</v>
      </c>
      <c r="AC816" t="s">
        <v>473</v>
      </c>
      <c r="AD816" t="s">
        <v>452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413</v>
      </c>
      <c r="C817" t="s">
        <v>60</v>
      </c>
      <c r="D817" t="s">
        <v>450</v>
      </c>
      <c r="E817" t="s">
        <v>452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471</v>
      </c>
      <c r="AC817" t="s">
        <v>629</v>
      </c>
      <c r="AD817" t="s">
        <v>471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413</v>
      </c>
      <c r="C818" t="s">
        <v>60</v>
      </c>
      <c r="D818" t="s">
        <v>450</v>
      </c>
      <c r="E818" t="s">
        <v>472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471</v>
      </c>
      <c r="AC818" t="s">
        <v>629</v>
      </c>
      <c r="AD818" t="s">
        <v>471</v>
      </c>
      <c r="AE818" t="s">
        <v>614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413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471</v>
      </c>
      <c r="AC819" t="s">
        <v>629</v>
      </c>
      <c r="AD819" t="s">
        <v>450</v>
      </c>
      <c r="AE819" t="s">
        <v>614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413</v>
      </c>
      <c r="C820" t="s">
        <v>60</v>
      </c>
      <c r="D820" t="s">
        <v>141</v>
      </c>
      <c r="E820" t="s">
        <v>451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471</v>
      </c>
      <c r="AC820" t="s">
        <v>629</v>
      </c>
      <c r="AD820" t="s">
        <v>451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413</v>
      </c>
      <c r="C821" t="s">
        <v>60</v>
      </c>
      <c r="D821" t="s">
        <v>476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471</v>
      </c>
      <c r="AC821" t="s">
        <v>474</v>
      </c>
      <c r="AD821" t="s">
        <v>471</v>
      </c>
      <c r="AE821" t="s">
        <v>614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413</v>
      </c>
      <c r="C822" t="s">
        <v>60</v>
      </c>
      <c r="D822" t="s">
        <v>451</v>
      </c>
      <c r="E822" t="s">
        <v>471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471</v>
      </c>
      <c r="AC822" t="s">
        <v>472</v>
      </c>
      <c r="AD822" t="s">
        <v>471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413</v>
      </c>
      <c r="C823" t="s">
        <v>60</v>
      </c>
      <c r="D823" t="s">
        <v>451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471</v>
      </c>
      <c r="AC823" t="s">
        <v>472</v>
      </c>
      <c r="AD823" t="s">
        <v>471</v>
      </c>
      <c r="AE823" t="s">
        <v>614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413</v>
      </c>
      <c r="C824" t="s">
        <v>60</v>
      </c>
      <c r="D824" t="s">
        <v>451</v>
      </c>
      <c r="E824" t="s">
        <v>451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471</v>
      </c>
      <c r="AC824" t="s">
        <v>472</v>
      </c>
      <c r="AD824" t="s">
        <v>141</v>
      </c>
      <c r="AE824" t="s">
        <v>614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413</v>
      </c>
      <c r="C825" t="s">
        <v>60</v>
      </c>
      <c r="D825" t="s">
        <v>451</v>
      </c>
      <c r="E825" t="s">
        <v>473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471</v>
      </c>
      <c r="AC825" t="s">
        <v>472</v>
      </c>
      <c r="AD825" t="s">
        <v>451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413</v>
      </c>
      <c r="C826" t="s">
        <v>60</v>
      </c>
      <c r="D826" t="s">
        <v>451</v>
      </c>
      <c r="E826" t="s">
        <v>472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471</v>
      </c>
      <c r="AC826" t="s">
        <v>472</v>
      </c>
      <c r="AD826" t="s">
        <v>451</v>
      </c>
      <c r="AE826" t="s">
        <v>614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413</v>
      </c>
      <c r="C827" t="s">
        <v>60</v>
      </c>
      <c r="D827" t="s">
        <v>473</v>
      </c>
      <c r="E827" t="s">
        <v>451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471</v>
      </c>
      <c r="AC827" t="s">
        <v>472</v>
      </c>
      <c r="AD827" t="s">
        <v>452</v>
      </c>
      <c r="AE827" t="s">
        <v>614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413</v>
      </c>
      <c r="C828" t="s">
        <v>60</v>
      </c>
      <c r="D828" t="s">
        <v>473</v>
      </c>
      <c r="E828" t="s">
        <v>473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471</v>
      </c>
      <c r="AC828" t="s">
        <v>614</v>
      </c>
      <c r="AD828" t="s">
        <v>471</v>
      </c>
      <c r="AE828" t="s">
        <v>614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413</v>
      </c>
      <c r="C829" t="s">
        <v>60</v>
      </c>
      <c r="D829" t="s">
        <v>452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471</v>
      </c>
      <c r="AC829" t="s">
        <v>527</v>
      </c>
      <c r="AD829" t="s">
        <v>451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413</v>
      </c>
      <c r="C830" t="s">
        <v>60</v>
      </c>
      <c r="D830" t="s">
        <v>452</v>
      </c>
      <c r="E830" t="s">
        <v>451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471</v>
      </c>
      <c r="AC830" t="s">
        <v>479</v>
      </c>
      <c r="AD830" t="s">
        <v>471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413</v>
      </c>
      <c r="C831" t="s">
        <v>60</v>
      </c>
      <c r="D831" t="s">
        <v>452</v>
      </c>
      <c r="E831" t="s">
        <v>452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450</v>
      </c>
      <c r="AC831" t="s">
        <v>450</v>
      </c>
      <c r="AD831" t="s">
        <v>450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413</v>
      </c>
      <c r="C832" t="s">
        <v>60</v>
      </c>
      <c r="D832" t="s">
        <v>604</v>
      </c>
      <c r="E832" t="s">
        <v>604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450</v>
      </c>
      <c r="AC832" t="s">
        <v>450</v>
      </c>
      <c r="AD832" t="s">
        <v>450</v>
      </c>
      <c r="AE832" t="s">
        <v>614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413</v>
      </c>
      <c r="C833" t="s">
        <v>60</v>
      </c>
      <c r="D833" t="s">
        <v>477</v>
      </c>
      <c r="E833" t="s">
        <v>477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450</v>
      </c>
      <c r="AC833" t="s">
        <v>141</v>
      </c>
      <c r="AD833" t="s">
        <v>450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413</v>
      </c>
      <c r="C834" t="s">
        <v>60</v>
      </c>
      <c r="D834" t="s">
        <v>472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450</v>
      </c>
      <c r="AC834" t="s">
        <v>141</v>
      </c>
      <c r="AD834" t="s">
        <v>450</v>
      </c>
      <c r="AE834" t="s">
        <v>614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413</v>
      </c>
      <c r="C835" t="s">
        <v>60</v>
      </c>
      <c r="D835" t="s">
        <v>472</v>
      </c>
      <c r="E835" t="s">
        <v>451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450</v>
      </c>
      <c r="AC835" t="s">
        <v>141</v>
      </c>
      <c r="AD835" t="s">
        <v>452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413</v>
      </c>
      <c r="C836" t="s">
        <v>60</v>
      </c>
      <c r="D836" t="s">
        <v>472</v>
      </c>
      <c r="E836" t="s">
        <v>472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450</v>
      </c>
      <c r="AC836" t="s">
        <v>473</v>
      </c>
      <c r="AD836" t="s">
        <v>450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413</v>
      </c>
      <c r="C837" t="s">
        <v>60</v>
      </c>
      <c r="D837" t="s">
        <v>453</v>
      </c>
      <c r="E837" t="s">
        <v>453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450</v>
      </c>
      <c r="AC837" t="s">
        <v>473</v>
      </c>
      <c r="AD837" t="s">
        <v>450</v>
      </c>
      <c r="AE837" t="s">
        <v>614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413</v>
      </c>
      <c r="C838" t="s">
        <v>60</v>
      </c>
      <c r="D838" t="s">
        <v>475</v>
      </c>
      <c r="E838" t="s">
        <v>475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450</v>
      </c>
      <c r="AC838" t="s">
        <v>629</v>
      </c>
      <c r="AD838" t="s">
        <v>450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413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450</v>
      </c>
      <c r="AC839" t="s">
        <v>629</v>
      </c>
      <c r="AD839" t="s">
        <v>450</v>
      </c>
      <c r="AE839" t="s">
        <v>614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413</v>
      </c>
      <c r="C840" t="s">
        <v>62</v>
      </c>
      <c r="D840" t="s">
        <v>471</v>
      </c>
      <c r="E840" t="s">
        <v>471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450</v>
      </c>
      <c r="AC840" t="s">
        <v>629</v>
      </c>
      <c r="AD840" t="s">
        <v>452</v>
      </c>
      <c r="AE840" t="s">
        <v>614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413</v>
      </c>
      <c r="C841" t="s">
        <v>62</v>
      </c>
      <c r="D841" t="s">
        <v>471</v>
      </c>
      <c r="E841" t="s">
        <v>451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450</v>
      </c>
      <c r="AC841" t="s">
        <v>474</v>
      </c>
      <c r="AD841" t="s">
        <v>450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413</v>
      </c>
      <c r="C842" t="s">
        <v>62</v>
      </c>
      <c r="D842" t="s">
        <v>471</v>
      </c>
      <c r="E842" t="s">
        <v>452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450</v>
      </c>
      <c r="AC842" t="s">
        <v>474</v>
      </c>
      <c r="AD842" t="s">
        <v>450</v>
      </c>
      <c r="AE842" t="s">
        <v>614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413</v>
      </c>
      <c r="C843" t="s">
        <v>62</v>
      </c>
      <c r="D843" t="s">
        <v>450</v>
      </c>
      <c r="E843" t="s">
        <v>450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450</v>
      </c>
      <c r="AC843" t="s">
        <v>477</v>
      </c>
      <c r="AD843" t="s">
        <v>450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413</v>
      </c>
      <c r="C844" t="s">
        <v>62</v>
      </c>
      <c r="D844" t="s">
        <v>141</v>
      </c>
      <c r="E844" t="s">
        <v>450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450</v>
      </c>
      <c r="AC844" t="s">
        <v>472</v>
      </c>
      <c r="AD844" t="s">
        <v>628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413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450</v>
      </c>
      <c r="AC845" t="s">
        <v>472</v>
      </c>
      <c r="AD845" t="s">
        <v>471</v>
      </c>
      <c r="AE845" t="s">
        <v>614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413</v>
      </c>
      <c r="C846" t="s">
        <v>62</v>
      </c>
      <c r="D846" t="s">
        <v>141</v>
      </c>
      <c r="E846" t="s">
        <v>451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450</v>
      </c>
      <c r="AC846" t="s">
        <v>472</v>
      </c>
      <c r="AD846" t="s">
        <v>450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413</v>
      </c>
      <c r="C847" t="s">
        <v>62</v>
      </c>
      <c r="D847" t="s">
        <v>141</v>
      </c>
      <c r="E847" t="s">
        <v>473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450</v>
      </c>
      <c r="AC847" t="s">
        <v>472</v>
      </c>
      <c r="AD847" t="s">
        <v>450</v>
      </c>
      <c r="AE847" t="s">
        <v>614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413</v>
      </c>
      <c r="C848" t="s">
        <v>62</v>
      </c>
      <c r="D848" t="s">
        <v>141</v>
      </c>
      <c r="E848" t="s">
        <v>604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450</v>
      </c>
      <c r="AC848" t="s">
        <v>472</v>
      </c>
      <c r="AD848" t="s">
        <v>141</v>
      </c>
      <c r="AE848" t="s">
        <v>614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413</v>
      </c>
      <c r="C849" t="s">
        <v>62</v>
      </c>
      <c r="D849" t="s">
        <v>141</v>
      </c>
      <c r="E849" t="s">
        <v>477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450</v>
      </c>
      <c r="AC849" t="s">
        <v>472</v>
      </c>
      <c r="AD849" t="s">
        <v>452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413</v>
      </c>
      <c r="C850" t="s">
        <v>62</v>
      </c>
      <c r="D850" t="s">
        <v>141</v>
      </c>
      <c r="E850" t="s">
        <v>472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450</v>
      </c>
      <c r="AC850" t="s">
        <v>614</v>
      </c>
      <c r="AD850" t="s">
        <v>450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413</v>
      </c>
      <c r="C851" t="s">
        <v>62</v>
      </c>
      <c r="D851" t="s">
        <v>451</v>
      </c>
      <c r="E851" t="s">
        <v>471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450</v>
      </c>
      <c r="AC851" t="s">
        <v>614</v>
      </c>
      <c r="AD851" t="s">
        <v>450</v>
      </c>
      <c r="AE851" t="s">
        <v>614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413</v>
      </c>
      <c r="C852" t="s">
        <v>62</v>
      </c>
      <c r="D852" t="s">
        <v>451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450</v>
      </c>
      <c r="AC852" t="s">
        <v>614</v>
      </c>
      <c r="AD852" t="s">
        <v>141</v>
      </c>
      <c r="AE852" t="s">
        <v>614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413</v>
      </c>
      <c r="C853" t="s">
        <v>62</v>
      </c>
      <c r="D853" t="s">
        <v>451</v>
      </c>
      <c r="E853" t="s">
        <v>451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450</v>
      </c>
      <c r="AC853" t="s">
        <v>479</v>
      </c>
      <c r="AD853" t="s">
        <v>450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413</v>
      </c>
      <c r="C854" t="s">
        <v>62</v>
      </c>
      <c r="D854" t="s">
        <v>451</v>
      </c>
      <c r="E854" t="s">
        <v>473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450</v>
      </c>
      <c r="AC854" t="s">
        <v>479</v>
      </c>
      <c r="AD854" t="s">
        <v>450</v>
      </c>
      <c r="AE854" t="s">
        <v>614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413</v>
      </c>
      <c r="C855" t="s">
        <v>62</v>
      </c>
      <c r="D855" t="s">
        <v>451</v>
      </c>
      <c r="E855" t="s">
        <v>452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450</v>
      </c>
      <c r="AC855" t="s">
        <v>475</v>
      </c>
      <c r="AD855" t="s">
        <v>450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413</v>
      </c>
      <c r="C856" t="s">
        <v>62</v>
      </c>
      <c r="D856" t="s">
        <v>451</v>
      </c>
      <c r="E856" t="s">
        <v>604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628</v>
      </c>
      <c r="AD856" t="s">
        <v>141</v>
      </c>
      <c r="AE856" t="s">
        <v>614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413</v>
      </c>
      <c r="C857" t="s">
        <v>62</v>
      </c>
      <c r="D857" t="s">
        <v>451</v>
      </c>
      <c r="E857" t="s">
        <v>472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471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413</v>
      </c>
      <c r="C858" t="s">
        <v>62</v>
      </c>
      <c r="D858" t="s">
        <v>473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471</v>
      </c>
      <c r="AD858" t="s">
        <v>141</v>
      </c>
      <c r="AE858" t="s">
        <v>614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413</v>
      </c>
      <c r="C859" t="s">
        <v>62</v>
      </c>
      <c r="D859" t="s">
        <v>473</v>
      </c>
      <c r="E859" t="s">
        <v>473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450</v>
      </c>
      <c r="AD859" t="s">
        <v>141</v>
      </c>
      <c r="AE859" t="s">
        <v>614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413</v>
      </c>
      <c r="C860" t="s">
        <v>62</v>
      </c>
      <c r="D860" t="s">
        <v>452</v>
      </c>
      <c r="E860" t="s">
        <v>452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450</v>
      </c>
      <c r="AE860" t="s">
        <v>614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413</v>
      </c>
      <c r="C861" t="s">
        <v>62</v>
      </c>
      <c r="D861" t="s">
        <v>604</v>
      </c>
      <c r="E861" t="s">
        <v>604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413</v>
      </c>
      <c r="C862" t="s">
        <v>62</v>
      </c>
      <c r="D862" t="s">
        <v>474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614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413</v>
      </c>
      <c r="C863" t="s">
        <v>62</v>
      </c>
      <c r="D863" t="s">
        <v>474</v>
      </c>
      <c r="E863" t="s">
        <v>474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451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413</v>
      </c>
      <c r="C864" t="s">
        <v>62</v>
      </c>
      <c r="D864" t="s">
        <v>477</v>
      </c>
      <c r="E864" t="s">
        <v>477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629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413</v>
      </c>
      <c r="C865" t="s">
        <v>62</v>
      </c>
      <c r="D865" t="s">
        <v>472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629</v>
      </c>
      <c r="AE865" t="s">
        <v>614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413</v>
      </c>
      <c r="C866" t="s">
        <v>62</v>
      </c>
      <c r="D866" t="s">
        <v>472</v>
      </c>
      <c r="E866" t="s">
        <v>604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472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413</v>
      </c>
      <c r="C867" t="s">
        <v>62</v>
      </c>
      <c r="D867" t="s">
        <v>472</v>
      </c>
      <c r="E867" t="s">
        <v>472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630</v>
      </c>
      <c r="AD867" t="s">
        <v>141</v>
      </c>
      <c r="AE867" t="s">
        <v>614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413</v>
      </c>
      <c r="C868" t="s">
        <v>62</v>
      </c>
      <c r="D868" t="s">
        <v>479</v>
      </c>
      <c r="E868" t="s">
        <v>479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630</v>
      </c>
      <c r="AD868" t="s">
        <v>451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413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630</v>
      </c>
      <c r="AD869" t="s">
        <v>451</v>
      </c>
      <c r="AE869" t="s">
        <v>614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413</v>
      </c>
      <c r="C870" t="s">
        <v>64</v>
      </c>
      <c r="D870" t="s">
        <v>603</v>
      </c>
      <c r="E870" t="s">
        <v>603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473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413</v>
      </c>
      <c r="C871" t="s">
        <v>64</v>
      </c>
      <c r="D871" t="s">
        <v>471</v>
      </c>
      <c r="E871" t="s">
        <v>471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473</v>
      </c>
      <c r="AD871" t="s">
        <v>141</v>
      </c>
      <c r="AE871" t="s">
        <v>614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413</v>
      </c>
      <c r="C872" t="s">
        <v>64</v>
      </c>
      <c r="D872" t="s">
        <v>450</v>
      </c>
      <c r="E872" t="s">
        <v>471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473</v>
      </c>
      <c r="AD872" t="s">
        <v>473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413</v>
      </c>
      <c r="C873" t="s">
        <v>64</v>
      </c>
      <c r="D873" t="s">
        <v>450</v>
      </c>
      <c r="E873" t="s">
        <v>450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473</v>
      </c>
      <c r="AD873" t="s">
        <v>473</v>
      </c>
      <c r="AE873" t="s">
        <v>614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413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452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413</v>
      </c>
      <c r="C875" t="s">
        <v>64</v>
      </c>
      <c r="D875" t="s">
        <v>141</v>
      </c>
      <c r="E875" t="s">
        <v>452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452</v>
      </c>
      <c r="AD875" t="s">
        <v>141</v>
      </c>
      <c r="AE875" t="s">
        <v>614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413</v>
      </c>
      <c r="C876" t="s">
        <v>64</v>
      </c>
      <c r="D876" t="s">
        <v>141</v>
      </c>
      <c r="E876" t="s">
        <v>604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452</v>
      </c>
      <c r="AD876" t="s">
        <v>452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413</v>
      </c>
      <c r="C877" t="s">
        <v>64</v>
      </c>
      <c r="D877" t="s">
        <v>141</v>
      </c>
      <c r="E877" t="s">
        <v>477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629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413</v>
      </c>
      <c r="C878" t="s">
        <v>64</v>
      </c>
      <c r="D878" t="s">
        <v>141</v>
      </c>
      <c r="E878" t="s">
        <v>472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629</v>
      </c>
      <c r="AD878" t="s">
        <v>141</v>
      </c>
      <c r="AE878" t="s">
        <v>614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413</v>
      </c>
      <c r="C879" t="s">
        <v>64</v>
      </c>
      <c r="D879" t="s">
        <v>451</v>
      </c>
      <c r="E879" t="s">
        <v>471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629</v>
      </c>
      <c r="AD879" t="s">
        <v>629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413</v>
      </c>
      <c r="C880" t="s">
        <v>64</v>
      </c>
      <c r="D880" t="s">
        <v>451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629</v>
      </c>
      <c r="AD880" t="s">
        <v>629</v>
      </c>
      <c r="AE880" t="s">
        <v>614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413</v>
      </c>
      <c r="C881" t="s">
        <v>64</v>
      </c>
      <c r="D881" t="s">
        <v>451</v>
      </c>
      <c r="E881" t="s">
        <v>451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474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413</v>
      </c>
      <c r="C882" t="s">
        <v>64</v>
      </c>
      <c r="D882" t="s">
        <v>451</v>
      </c>
      <c r="E882" t="s">
        <v>472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474</v>
      </c>
      <c r="AD882" t="s">
        <v>141</v>
      </c>
      <c r="AE882" t="s">
        <v>614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413</v>
      </c>
      <c r="C883" t="s">
        <v>64</v>
      </c>
      <c r="D883" t="s">
        <v>473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474</v>
      </c>
      <c r="AD883" t="s">
        <v>474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413</v>
      </c>
      <c r="C884" t="s">
        <v>64</v>
      </c>
      <c r="D884" t="s">
        <v>473</v>
      </c>
      <c r="E884" t="s">
        <v>473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474</v>
      </c>
      <c r="AD884" t="s">
        <v>472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413</v>
      </c>
      <c r="C885" t="s">
        <v>64</v>
      </c>
      <c r="D885" t="s">
        <v>452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477</v>
      </c>
      <c r="AD885" t="s">
        <v>141</v>
      </c>
      <c r="AE885" t="s">
        <v>614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413</v>
      </c>
      <c r="C886" t="s">
        <v>64</v>
      </c>
      <c r="D886" t="s">
        <v>452</v>
      </c>
      <c r="E886" t="s">
        <v>452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477</v>
      </c>
      <c r="AD886" t="s">
        <v>477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413</v>
      </c>
      <c r="C887" t="s">
        <v>64</v>
      </c>
      <c r="D887" t="s">
        <v>604</v>
      </c>
      <c r="E887" t="s">
        <v>604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472</v>
      </c>
      <c r="AD887" t="s">
        <v>471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413</v>
      </c>
      <c r="C888" t="s">
        <v>64</v>
      </c>
      <c r="D888" t="s">
        <v>474</v>
      </c>
      <c r="E888" t="s">
        <v>603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472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413</v>
      </c>
      <c r="C889" t="s">
        <v>64</v>
      </c>
      <c r="D889" t="s">
        <v>474</v>
      </c>
      <c r="E889" t="s">
        <v>474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472</v>
      </c>
      <c r="AD889" t="s">
        <v>141</v>
      </c>
      <c r="AE889" t="s">
        <v>614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413</v>
      </c>
      <c r="C890" t="s">
        <v>64</v>
      </c>
      <c r="D890" t="s">
        <v>474</v>
      </c>
      <c r="E890" t="s">
        <v>472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472</v>
      </c>
      <c r="AD890" t="s">
        <v>451</v>
      </c>
      <c r="AE890" t="s">
        <v>614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413</v>
      </c>
      <c r="C891" t="s">
        <v>64</v>
      </c>
      <c r="D891" t="s">
        <v>477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472</v>
      </c>
      <c r="AD891" t="s">
        <v>472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413</v>
      </c>
      <c r="C892" t="s">
        <v>64</v>
      </c>
      <c r="D892" t="s">
        <v>477</v>
      </c>
      <c r="E892" t="s">
        <v>477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472</v>
      </c>
      <c r="AD892" t="s">
        <v>472</v>
      </c>
      <c r="AE892" t="s">
        <v>614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413</v>
      </c>
      <c r="C893" t="s">
        <v>64</v>
      </c>
      <c r="D893" t="s">
        <v>472</v>
      </c>
      <c r="E893" t="s">
        <v>472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614</v>
      </c>
      <c r="AD893" t="s">
        <v>450</v>
      </c>
      <c r="AE893" t="s">
        <v>614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413</v>
      </c>
      <c r="C894" t="s">
        <v>64</v>
      </c>
      <c r="D894" t="s">
        <v>479</v>
      </c>
      <c r="E894" t="s">
        <v>479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614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413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614</v>
      </c>
      <c r="AD895" t="s">
        <v>141</v>
      </c>
      <c r="AE895" t="s">
        <v>614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413</v>
      </c>
      <c r="C896" t="s">
        <v>66</v>
      </c>
      <c r="D896" t="s">
        <v>448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614</v>
      </c>
      <c r="AD896" t="s">
        <v>472</v>
      </c>
      <c r="AE896" t="s">
        <v>614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413</v>
      </c>
      <c r="C897" t="s">
        <v>66</v>
      </c>
      <c r="D897" t="s">
        <v>471</v>
      </c>
      <c r="E897" t="s">
        <v>471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527</v>
      </c>
      <c r="AD897" t="s">
        <v>141</v>
      </c>
      <c r="AE897" t="s">
        <v>614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413</v>
      </c>
      <c r="C898" t="s">
        <v>66</v>
      </c>
      <c r="D898" t="s">
        <v>450</v>
      </c>
      <c r="E898" t="s">
        <v>450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479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413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479</v>
      </c>
      <c r="AD899" t="s">
        <v>141</v>
      </c>
      <c r="AE899" t="s">
        <v>614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413</v>
      </c>
      <c r="C900" t="s">
        <v>66</v>
      </c>
      <c r="D900" t="s">
        <v>141</v>
      </c>
      <c r="E900" t="s">
        <v>451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475</v>
      </c>
      <c r="AD900" t="s">
        <v>141</v>
      </c>
      <c r="AE900" t="s">
        <v>614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413</v>
      </c>
      <c r="C901" t="s">
        <v>66</v>
      </c>
      <c r="D901" t="s">
        <v>141</v>
      </c>
      <c r="E901" t="s">
        <v>473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476</v>
      </c>
      <c r="AC901" t="s">
        <v>472</v>
      </c>
      <c r="AD901" t="s">
        <v>476</v>
      </c>
      <c r="AE901" t="s">
        <v>614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413</v>
      </c>
      <c r="C902" t="s">
        <v>66</v>
      </c>
      <c r="D902" t="s">
        <v>141</v>
      </c>
      <c r="E902" t="s">
        <v>604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451</v>
      </c>
      <c r="AC902" t="s">
        <v>628</v>
      </c>
      <c r="AD902" t="s">
        <v>451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413</v>
      </c>
      <c r="C903" t="s">
        <v>66</v>
      </c>
      <c r="D903" t="s">
        <v>141</v>
      </c>
      <c r="E903" t="s">
        <v>477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451</v>
      </c>
      <c r="AC903" t="s">
        <v>628</v>
      </c>
      <c r="AD903" t="s">
        <v>451</v>
      </c>
      <c r="AE903" t="s">
        <v>614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413</v>
      </c>
      <c r="C904" t="s">
        <v>66</v>
      </c>
      <c r="D904" t="s">
        <v>141</v>
      </c>
      <c r="E904" t="s">
        <v>472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451</v>
      </c>
      <c r="AC904" t="s">
        <v>471</v>
      </c>
      <c r="AD904" t="s">
        <v>141</v>
      </c>
      <c r="AE904" t="s">
        <v>614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413</v>
      </c>
      <c r="C905" t="s">
        <v>66</v>
      </c>
      <c r="D905" t="s">
        <v>451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451</v>
      </c>
      <c r="AC905" t="s">
        <v>471</v>
      </c>
      <c r="AD905" t="s">
        <v>451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413</v>
      </c>
      <c r="C906" t="s">
        <v>66</v>
      </c>
      <c r="D906" t="s">
        <v>451</v>
      </c>
      <c r="E906" t="s">
        <v>451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451</v>
      </c>
      <c r="AC906" t="s">
        <v>471</v>
      </c>
      <c r="AD906" t="s">
        <v>451</v>
      </c>
      <c r="AE906" t="s">
        <v>614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413</v>
      </c>
      <c r="C907" t="s">
        <v>66</v>
      </c>
      <c r="D907" t="s">
        <v>451</v>
      </c>
      <c r="E907" t="s">
        <v>452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451</v>
      </c>
      <c r="AC907" t="s">
        <v>471</v>
      </c>
      <c r="AD907" t="s">
        <v>452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413</v>
      </c>
      <c r="C908" t="s">
        <v>66</v>
      </c>
      <c r="D908" t="s">
        <v>451</v>
      </c>
      <c r="E908" t="s">
        <v>472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451</v>
      </c>
      <c r="AC908" t="s">
        <v>450</v>
      </c>
      <c r="AD908" t="s">
        <v>451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413</v>
      </c>
      <c r="C909" t="s">
        <v>66</v>
      </c>
      <c r="D909" t="s">
        <v>473</v>
      </c>
      <c r="E909" t="s">
        <v>473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451</v>
      </c>
      <c r="AC909" t="s">
        <v>450</v>
      </c>
      <c r="AD909" t="s">
        <v>451</v>
      </c>
      <c r="AE909" t="s">
        <v>614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413</v>
      </c>
      <c r="C910" t="s">
        <v>66</v>
      </c>
      <c r="D910" t="s">
        <v>452</v>
      </c>
      <c r="E910" t="s">
        <v>452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451</v>
      </c>
      <c r="AC910" t="s">
        <v>141</v>
      </c>
      <c r="AD910" t="s">
        <v>471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413</v>
      </c>
      <c r="C911" t="s">
        <v>66</v>
      </c>
      <c r="D911" t="s">
        <v>604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451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413</v>
      </c>
      <c r="C912" t="s">
        <v>66</v>
      </c>
      <c r="D912" t="s">
        <v>604</v>
      </c>
      <c r="E912" t="s">
        <v>604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451</v>
      </c>
      <c r="AC912" t="s">
        <v>141</v>
      </c>
      <c r="AD912" t="s">
        <v>141</v>
      </c>
      <c r="AE912" t="s">
        <v>614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413</v>
      </c>
      <c r="C913" t="s">
        <v>66</v>
      </c>
      <c r="D913" t="s">
        <v>604</v>
      </c>
      <c r="E913" t="s">
        <v>474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451</v>
      </c>
      <c r="AC913" t="s">
        <v>141</v>
      </c>
      <c r="AD913" t="s">
        <v>451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413</v>
      </c>
      <c r="C914" t="s">
        <v>66</v>
      </c>
      <c r="D914" t="s">
        <v>477</v>
      </c>
      <c r="E914" t="s">
        <v>477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451</v>
      </c>
      <c r="AC914" t="s">
        <v>141</v>
      </c>
      <c r="AD914" t="s">
        <v>451</v>
      </c>
      <c r="AE914" t="s">
        <v>614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413</v>
      </c>
      <c r="C915" t="s">
        <v>66</v>
      </c>
      <c r="D915" t="s">
        <v>472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451</v>
      </c>
      <c r="AC915" t="s">
        <v>141</v>
      </c>
      <c r="AD915" t="s">
        <v>452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413</v>
      </c>
      <c r="C916" t="s">
        <v>66</v>
      </c>
      <c r="D916" t="s">
        <v>472</v>
      </c>
      <c r="E916" t="s">
        <v>472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451</v>
      </c>
      <c r="AC916" t="s">
        <v>141</v>
      </c>
      <c r="AD916" t="s">
        <v>452</v>
      </c>
      <c r="AE916" t="s">
        <v>614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413</v>
      </c>
      <c r="C917" t="s">
        <v>66</v>
      </c>
      <c r="D917" t="s">
        <v>472</v>
      </c>
      <c r="E917" t="s">
        <v>527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451</v>
      </c>
      <c r="AC917" t="s">
        <v>630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413</v>
      </c>
      <c r="C918" t="s">
        <v>66</v>
      </c>
      <c r="D918" t="s">
        <v>479</v>
      </c>
      <c r="E918" t="s">
        <v>479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451</v>
      </c>
      <c r="AC918" t="s">
        <v>630</v>
      </c>
      <c r="AD918" t="s">
        <v>141</v>
      </c>
      <c r="AE918" t="s">
        <v>614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413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451</v>
      </c>
      <c r="AC919" t="s">
        <v>630</v>
      </c>
      <c r="AD919" t="s">
        <v>451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413</v>
      </c>
      <c r="C920" t="s">
        <v>68</v>
      </c>
      <c r="D920" t="s">
        <v>471</v>
      </c>
      <c r="E920" t="s">
        <v>471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451</v>
      </c>
      <c r="AC920" t="s">
        <v>630</v>
      </c>
      <c r="AD920" t="s">
        <v>451</v>
      </c>
      <c r="AE920" t="s">
        <v>614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413</v>
      </c>
      <c r="C921" t="s">
        <v>68</v>
      </c>
      <c r="D921" t="s">
        <v>471</v>
      </c>
      <c r="E921" t="s">
        <v>451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451</v>
      </c>
      <c r="AC921" t="s">
        <v>630</v>
      </c>
      <c r="AD921" t="s">
        <v>473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413</v>
      </c>
      <c r="C922" t="s">
        <v>68</v>
      </c>
      <c r="D922" t="s">
        <v>450</v>
      </c>
      <c r="E922" t="s">
        <v>450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451</v>
      </c>
      <c r="AC922" t="s">
        <v>630</v>
      </c>
      <c r="AD922" t="s">
        <v>452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413</v>
      </c>
      <c r="C923" t="s">
        <v>68</v>
      </c>
      <c r="D923" t="s">
        <v>450</v>
      </c>
      <c r="E923" t="s">
        <v>604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451</v>
      </c>
      <c r="AC923" t="s">
        <v>630</v>
      </c>
      <c r="AD923" t="s">
        <v>629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413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451</v>
      </c>
      <c r="AC924" t="s">
        <v>630</v>
      </c>
      <c r="AD924" t="s">
        <v>472</v>
      </c>
      <c r="AE924" t="s">
        <v>614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413</v>
      </c>
      <c r="C925" t="s">
        <v>68</v>
      </c>
      <c r="D925" t="s">
        <v>141</v>
      </c>
      <c r="E925" t="s">
        <v>451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451</v>
      </c>
      <c r="AC925" t="s">
        <v>473</v>
      </c>
      <c r="AD925" t="s">
        <v>628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413</v>
      </c>
      <c r="C926" t="s">
        <v>68</v>
      </c>
      <c r="D926" t="s">
        <v>141</v>
      </c>
      <c r="E926" t="s">
        <v>473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451</v>
      </c>
      <c r="AC926" t="s">
        <v>473</v>
      </c>
      <c r="AD926" t="s">
        <v>471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413</v>
      </c>
      <c r="C927" t="s">
        <v>68</v>
      </c>
      <c r="D927" t="s">
        <v>141</v>
      </c>
      <c r="E927" t="s">
        <v>604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451</v>
      </c>
      <c r="AC927" t="s">
        <v>473</v>
      </c>
      <c r="AD927" t="s">
        <v>471</v>
      </c>
      <c r="AE927" t="s">
        <v>614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413</v>
      </c>
      <c r="C928" t="s">
        <v>68</v>
      </c>
      <c r="D928" t="s">
        <v>141</v>
      </c>
      <c r="E928" t="s">
        <v>472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451</v>
      </c>
      <c r="AC928" t="s">
        <v>473</v>
      </c>
      <c r="AD928" t="s">
        <v>450</v>
      </c>
      <c r="AE928" t="s">
        <v>614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413</v>
      </c>
      <c r="C929" t="s">
        <v>68</v>
      </c>
      <c r="D929" t="s">
        <v>451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451</v>
      </c>
      <c r="AC929" t="s">
        <v>473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413</v>
      </c>
      <c r="C930" t="s">
        <v>68</v>
      </c>
      <c r="D930" t="s">
        <v>451</v>
      </c>
      <c r="E930" t="s">
        <v>451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451</v>
      </c>
      <c r="AC930" t="s">
        <v>473</v>
      </c>
      <c r="AD930" t="s">
        <v>141</v>
      </c>
      <c r="AE930" t="s">
        <v>614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413</v>
      </c>
      <c r="C931" t="s">
        <v>68</v>
      </c>
      <c r="D931" t="s">
        <v>451</v>
      </c>
      <c r="E931" t="s">
        <v>477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451</v>
      </c>
      <c r="AC931" t="s">
        <v>473</v>
      </c>
      <c r="AD931" t="s">
        <v>451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413</v>
      </c>
      <c r="C932" t="s">
        <v>68</v>
      </c>
      <c r="D932" t="s">
        <v>473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451</v>
      </c>
      <c r="AC932" t="s">
        <v>473</v>
      </c>
      <c r="AD932" t="s">
        <v>451</v>
      </c>
      <c r="AE932" t="s">
        <v>614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413</v>
      </c>
      <c r="C933" t="s">
        <v>68</v>
      </c>
      <c r="D933" t="s">
        <v>473</v>
      </c>
      <c r="E933" t="s">
        <v>473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451</v>
      </c>
      <c r="AC933" t="s">
        <v>473</v>
      </c>
      <c r="AD933" t="s">
        <v>473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413</v>
      </c>
      <c r="C934" t="s">
        <v>68</v>
      </c>
      <c r="D934" t="s">
        <v>452</v>
      </c>
      <c r="E934" t="s">
        <v>452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451</v>
      </c>
      <c r="AC934" t="s">
        <v>473</v>
      </c>
      <c r="AD934" t="s">
        <v>473</v>
      </c>
      <c r="AE934" t="s">
        <v>614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413</v>
      </c>
      <c r="C935" t="s">
        <v>68</v>
      </c>
      <c r="D935" t="s">
        <v>604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451</v>
      </c>
      <c r="AC935" t="s">
        <v>473</v>
      </c>
      <c r="AD935" t="s">
        <v>479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413</v>
      </c>
      <c r="C936" t="s">
        <v>68</v>
      </c>
      <c r="D936" t="s">
        <v>604</v>
      </c>
      <c r="E936" t="s">
        <v>451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451</v>
      </c>
      <c r="AC936" t="s">
        <v>473</v>
      </c>
      <c r="AD936" t="s">
        <v>479</v>
      </c>
      <c r="AE936" t="s">
        <v>614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413</v>
      </c>
      <c r="C937" t="s">
        <v>68</v>
      </c>
      <c r="D937" t="s">
        <v>604</v>
      </c>
      <c r="E937" t="s">
        <v>604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451</v>
      </c>
      <c r="AC937" t="s">
        <v>452</v>
      </c>
      <c r="AD937" t="s">
        <v>141</v>
      </c>
      <c r="AE937" t="s">
        <v>614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413</v>
      </c>
      <c r="C938" t="s">
        <v>68</v>
      </c>
      <c r="D938" t="s">
        <v>474</v>
      </c>
      <c r="E938" t="s">
        <v>474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451</v>
      </c>
      <c r="AC938" t="s">
        <v>452</v>
      </c>
      <c r="AD938" t="s">
        <v>451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413</v>
      </c>
      <c r="C939" t="s">
        <v>68</v>
      </c>
      <c r="D939" t="s">
        <v>477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451</v>
      </c>
      <c r="AC939" t="s">
        <v>452</v>
      </c>
      <c r="AD939" t="s">
        <v>451</v>
      </c>
      <c r="AE939" t="s">
        <v>614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413</v>
      </c>
      <c r="C940" t="s">
        <v>68</v>
      </c>
      <c r="D940" t="s">
        <v>477</v>
      </c>
      <c r="E940" t="s">
        <v>477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451</v>
      </c>
      <c r="AC940" t="s">
        <v>452</v>
      </c>
      <c r="AD940" t="s">
        <v>452</v>
      </c>
      <c r="AE940" t="s">
        <v>614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413</v>
      </c>
      <c r="C941" t="s">
        <v>68</v>
      </c>
      <c r="D941" t="s">
        <v>472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451</v>
      </c>
      <c r="AC941" t="s">
        <v>629</v>
      </c>
      <c r="AD941" t="s">
        <v>471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413</v>
      </c>
      <c r="C942" t="s">
        <v>68</v>
      </c>
      <c r="D942" t="s">
        <v>472</v>
      </c>
      <c r="E942" t="s">
        <v>472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451</v>
      </c>
      <c r="AC942" t="s">
        <v>629</v>
      </c>
      <c r="AD942" t="s">
        <v>471</v>
      </c>
      <c r="AE942" t="s">
        <v>614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414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451</v>
      </c>
      <c r="AC943" t="s">
        <v>629</v>
      </c>
      <c r="AD943" t="s">
        <v>141</v>
      </c>
      <c r="AE943" t="s">
        <v>614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414</v>
      </c>
      <c r="C944" t="s">
        <v>52</v>
      </c>
      <c r="D944" t="s">
        <v>450</v>
      </c>
      <c r="E944" t="s">
        <v>450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451</v>
      </c>
      <c r="AC944" t="s">
        <v>629</v>
      </c>
      <c r="AD944" t="s">
        <v>451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414</v>
      </c>
      <c r="C945" t="s">
        <v>52</v>
      </c>
      <c r="D945" t="s">
        <v>141</v>
      </c>
      <c r="E945" t="s">
        <v>450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451</v>
      </c>
      <c r="AC945" t="s">
        <v>629</v>
      </c>
      <c r="AD945" t="s">
        <v>451</v>
      </c>
      <c r="AE945" t="s">
        <v>614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414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451</v>
      </c>
      <c r="AC946" t="s">
        <v>629</v>
      </c>
      <c r="AD946" t="s">
        <v>473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414</v>
      </c>
      <c r="C947" t="s">
        <v>52</v>
      </c>
      <c r="D947" t="s">
        <v>451</v>
      </c>
      <c r="E947" t="s">
        <v>451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451</v>
      </c>
      <c r="AC947" t="s">
        <v>629</v>
      </c>
      <c r="AD947" t="s">
        <v>473</v>
      </c>
      <c r="AE947" t="s">
        <v>614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414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451</v>
      </c>
      <c r="AC948" t="s">
        <v>629</v>
      </c>
      <c r="AD948" t="s">
        <v>452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414</v>
      </c>
      <c r="C949" t="s">
        <v>54</v>
      </c>
      <c r="D949" t="s">
        <v>450</v>
      </c>
      <c r="E949" t="s">
        <v>450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451</v>
      </c>
      <c r="AC949" t="s">
        <v>629</v>
      </c>
      <c r="AD949" t="s">
        <v>629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414</v>
      </c>
      <c r="C950" t="s">
        <v>54</v>
      </c>
      <c r="D950" t="s">
        <v>141</v>
      </c>
      <c r="E950" t="s">
        <v>450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451</v>
      </c>
      <c r="AC950" t="s">
        <v>629</v>
      </c>
      <c r="AD950" t="s">
        <v>472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414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451</v>
      </c>
      <c r="AC951" t="s">
        <v>474</v>
      </c>
      <c r="AD951" t="s">
        <v>141</v>
      </c>
      <c r="AE951" t="s">
        <v>614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414</v>
      </c>
      <c r="C952" t="s">
        <v>54</v>
      </c>
      <c r="D952" t="s">
        <v>451</v>
      </c>
      <c r="E952" t="s">
        <v>451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451</v>
      </c>
      <c r="AC952" t="s">
        <v>474</v>
      </c>
      <c r="AD952" t="s">
        <v>451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414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451</v>
      </c>
      <c r="AC953" t="s">
        <v>474</v>
      </c>
      <c r="AD953" t="s">
        <v>451</v>
      </c>
      <c r="AE953" t="s">
        <v>614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414</v>
      </c>
      <c r="C954" t="s">
        <v>56</v>
      </c>
      <c r="D954" t="s">
        <v>471</v>
      </c>
      <c r="E954" t="s">
        <v>471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451</v>
      </c>
      <c r="AC954" t="s">
        <v>474</v>
      </c>
      <c r="AD954" t="s">
        <v>473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414</v>
      </c>
      <c r="C955" t="s">
        <v>56</v>
      </c>
      <c r="D955" t="s">
        <v>450</v>
      </c>
      <c r="E955" t="s">
        <v>450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451</v>
      </c>
      <c r="AC955" t="s">
        <v>474</v>
      </c>
      <c r="AD955" t="s">
        <v>474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414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451</v>
      </c>
      <c r="AC956" t="s">
        <v>477</v>
      </c>
      <c r="AD956" t="s">
        <v>451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414</v>
      </c>
      <c r="C957" t="s">
        <v>56</v>
      </c>
      <c r="D957" t="s">
        <v>451</v>
      </c>
      <c r="E957" t="s">
        <v>451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451</v>
      </c>
      <c r="AC957" t="s">
        <v>477</v>
      </c>
      <c r="AD957" t="s">
        <v>451</v>
      </c>
      <c r="AE957" t="s">
        <v>614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414</v>
      </c>
      <c r="C958" t="s">
        <v>56</v>
      </c>
      <c r="D958" t="s">
        <v>452</v>
      </c>
      <c r="E958" t="s">
        <v>452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451</v>
      </c>
      <c r="AC958" t="s">
        <v>477</v>
      </c>
      <c r="AD958" t="s">
        <v>473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414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451</v>
      </c>
      <c r="AC959" t="s">
        <v>477</v>
      </c>
      <c r="AD959" t="s">
        <v>477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414</v>
      </c>
      <c r="C960" t="s">
        <v>58</v>
      </c>
      <c r="D960" t="s">
        <v>471</v>
      </c>
      <c r="E960" t="s">
        <v>471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451</v>
      </c>
      <c r="AC960" t="s">
        <v>472</v>
      </c>
      <c r="AD960" t="s">
        <v>471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414</v>
      </c>
      <c r="C961" t="s">
        <v>58</v>
      </c>
      <c r="D961" t="s">
        <v>450</v>
      </c>
      <c r="E961" t="s">
        <v>450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451</v>
      </c>
      <c r="AC961" t="s">
        <v>472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414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451</v>
      </c>
      <c r="AC962" t="s">
        <v>472</v>
      </c>
      <c r="AD962" t="s">
        <v>141</v>
      </c>
      <c r="AE962" t="s">
        <v>614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414</v>
      </c>
      <c r="C963" t="s">
        <v>58</v>
      </c>
      <c r="D963" t="s">
        <v>451</v>
      </c>
      <c r="E963" t="s">
        <v>471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451</v>
      </c>
      <c r="AC963" t="s">
        <v>472</v>
      </c>
      <c r="AD963" t="s">
        <v>451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414</v>
      </c>
      <c r="C964" t="s">
        <v>58</v>
      </c>
      <c r="D964" t="s">
        <v>451</v>
      </c>
      <c r="E964" t="s">
        <v>451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451</v>
      </c>
      <c r="AC964" t="s">
        <v>472</v>
      </c>
      <c r="AD964" t="s">
        <v>451</v>
      </c>
      <c r="AE964" t="s">
        <v>614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414</v>
      </c>
      <c r="C965" t="s">
        <v>58</v>
      </c>
      <c r="D965" t="s">
        <v>452</v>
      </c>
      <c r="E965" t="s">
        <v>452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451</v>
      </c>
      <c r="AC965" t="s">
        <v>472</v>
      </c>
      <c r="AD965" t="s">
        <v>473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414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451</v>
      </c>
      <c r="AC966" t="s">
        <v>472</v>
      </c>
      <c r="AD966" t="s">
        <v>473</v>
      </c>
      <c r="AE966" t="s">
        <v>614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414</v>
      </c>
      <c r="C967" t="s">
        <v>60</v>
      </c>
      <c r="D967" t="s">
        <v>471</v>
      </c>
      <c r="E967" t="s">
        <v>471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451</v>
      </c>
      <c r="AC967" t="s">
        <v>472</v>
      </c>
      <c r="AD967" t="s">
        <v>452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414</v>
      </c>
      <c r="C968" t="s">
        <v>60</v>
      </c>
      <c r="D968" t="s">
        <v>450</v>
      </c>
      <c r="E968" t="s">
        <v>471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451</v>
      </c>
      <c r="AC968" t="s">
        <v>472</v>
      </c>
      <c r="AD968" t="s">
        <v>452</v>
      </c>
      <c r="AE968" t="s">
        <v>614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414</v>
      </c>
      <c r="C969" t="s">
        <v>60</v>
      </c>
      <c r="D969" t="s">
        <v>450</v>
      </c>
      <c r="E969" t="s">
        <v>450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451</v>
      </c>
      <c r="AC969" t="s">
        <v>472</v>
      </c>
      <c r="AD969" t="s">
        <v>629</v>
      </c>
      <c r="AE969" t="s">
        <v>614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414</v>
      </c>
      <c r="C970" t="s">
        <v>60</v>
      </c>
      <c r="D970" t="s">
        <v>450</v>
      </c>
      <c r="E970" t="s">
        <v>452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451</v>
      </c>
      <c r="AC970" t="s">
        <v>472</v>
      </c>
      <c r="AD970" t="s">
        <v>472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414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451</v>
      </c>
      <c r="AC971" t="s">
        <v>472</v>
      </c>
      <c r="AD971" t="s">
        <v>472</v>
      </c>
      <c r="AE971" t="s">
        <v>614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414</v>
      </c>
      <c r="C972" t="s">
        <v>60</v>
      </c>
      <c r="D972" t="s">
        <v>141</v>
      </c>
      <c r="E972" t="s">
        <v>473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451</v>
      </c>
      <c r="AC972" t="s">
        <v>614</v>
      </c>
      <c r="AD972" t="s">
        <v>141</v>
      </c>
      <c r="AE972" t="s">
        <v>614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414</v>
      </c>
      <c r="C973" t="s">
        <v>60</v>
      </c>
      <c r="D973" t="s">
        <v>141</v>
      </c>
      <c r="E973" t="s">
        <v>604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451</v>
      </c>
      <c r="AC973" t="s">
        <v>614</v>
      </c>
      <c r="AD973" t="s">
        <v>451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414</v>
      </c>
      <c r="C974" t="s">
        <v>60</v>
      </c>
      <c r="D974" t="s">
        <v>141</v>
      </c>
      <c r="E974" t="s">
        <v>472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451</v>
      </c>
      <c r="AC974" t="s">
        <v>614</v>
      </c>
      <c r="AD974" t="s">
        <v>451</v>
      </c>
      <c r="AE974" t="s">
        <v>614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414</v>
      </c>
      <c r="C975" t="s">
        <v>60</v>
      </c>
      <c r="D975" t="s">
        <v>451</v>
      </c>
      <c r="E975" t="s">
        <v>471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451</v>
      </c>
      <c r="AC975" t="s">
        <v>614</v>
      </c>
      <c r="AD975" t="s">
        <v>472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414</v>
      </c>
      <c r="C976" t="s">
        <v>60</v>
      </c>
      <c r="D976" t="s">
        <v>451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451</v>
      </c>
      <c r="AC976" t="s">
        <v>527</v>
      </c>
      <c r="AD976" t="s">
        <v>451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414</v>
      </c>
      <c r="C977" t="s">
        <v>60</v>
      </c>
      <c r="D977" t="s">
        <v>451</v>
      </c>
      <c r="E977" t="s">
        <v>451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451</v>
      </c>
      <c r="AC977" t="s">
        <v>527</v>
      </c>
      <c r="AD977" t="s">
        <v>451</v>
      </c>
      <c r="AE977" t="s">
        <v>614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414</v>
      </c>
      <c r="C978" t="s">
        <v>60</v>
      </c>
      <c r="D978" t="s">
        <v>473</v>
      </c>
      <c r="E978" t="s">
        <v>451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451</v>
      </c>
      <c r="AC978" t="s">
        <v>479</v>
      </c>
      <c r="AD978" t="s">
        <v>450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414</v>
      </c>
      <c r="C979" t="s">
        <v>60</v>
      </c>
      <c r="D979" t="s">
        <v>452</v>
      </c>
      <c r="E979" t="s">
        <v>452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451</v>
      </c>
      <c r="AC979" t="s">
        <v>479</v>
      </c>
      <c r="AD979" t="s">
        <v>141</v>
      </c>
      <c r="AE979" t="s">
        <v>614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414</v>
      </c>
      <c r="C980" t="s">
        <v>60</v>
      </c>
      <c r="D980" t="s">
        <v>604</v>
      </c>
      <c r="E980" t="s">
        <v>604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451</v>
      </c>
      <c r="AC980" t="s">
        <v>479</v>
      </c>
      <c r="AD980" t="s">
        <v>451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414</v>
      </c>
      <c r="C981" t="s">
        <v>60</v>
      </c>
      <c r="D981" t="s">
        <v>472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451</v>
      </c>
      <c r="AC981" t="s">
        <v>479</v>
      </c>
      <c r="AD981" t="s">
        <v>451</v>
      </c>
      <c r="AE981" t="s">
        <v>614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414</v>
      </c>
      <c r="C982" t="s">
        <v>60</v>
      </c>
      <c r="D982" t="s">
        <v>472</v>
      </c>
      <c r="E982" t="s">
        <v>472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451</v>
      </c>
      <c r="AC982" t="s">
        <v>479</v>
      </c>
      <c r="AD982" t="s">
        <v>473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414</v>
      </c>
      <c r="C983" t="s">
        <v>60</v>
      </c>
      <c r="D983" t="s">
        <v>472</v>
      </c>
      <c r="E983" t="s">
        <v>527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451</v>
      </c>
      <c r="AC983" t="s">
        <v>479</v>
      </c>
      <c r="AD983" t="s">
        <v>452</v>
      </c>
      <c r="AE983" t="s">
        <v>614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414</v>
      </c>
      <c r="C984" t="s">
        <v>60</v>
      </c>
      <c r="D984" t="s">
        <v>479</v>
      </c>
      <c r="E984" t="s">
        <v>479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451</v>
      </c>
      <c r="AC984" t="s">
        <v>453</v>
      </c>
      <c r="AD984" t="s">
        <v>451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414</v>
      </c>
      <c r="C985" t="s">
        <v>60</v>
      </c>
      <c r="D985" t="s">
        <v>453</v>
      </c>
      <c r="E985" t="s">
        <v>453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451</v>
      </c>
      <c r="AC985" t="s">
        <v>475</v>
      </c>
      <c r="AD985" t="s">
        <v>451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414</v>
      </c>
      <c r="C986" t="s">
        <v>60</v>
      </c>
      <c r="D986" t="s">
        <v>475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451</v>
      </c>
      <c r="AC986" t="s">
        <v>475</v>
      </c>
      <c r="AD986" t="s">
        <v>451</v>
      </c>
      <c r="AE986" t="s">
        <v>614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414</v>
      </c>
      <c r="C987" t="s">
        <v>60</v>
      </c>
      <c r="D987" t="s">
        <v>475</v>
      </c>
      <c r="E987" t="s">
        <v>475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473</v>
      </c>
      <c r="AC987" t="s">
        <v>471</v>
      </c>
      <c r="AD987" t="s">
        <v>473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414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473</v>
      </c>
      <c r="AC988" t="s">
        <v>141</v>
      </c>
      <c r="AD988" t="s">
        <v>141</v>
      </c>
      <c r="AE988" t="s">
        <v>614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414</v>
      </c>
      <c r="C989" t="s">
        <v>62</v>
      </c>
      <c r="D989" t="s">
        <v>471</v>
      </c>
      <c r="E989" t="s">
        <v>471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473</v>
      </c>
      <c r="AC989" t="s">
        <v>141</v>
      </c>
      <c r="AD989" t="s">
        <v>473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414</v>
      </c>
      <c r="C990" t="s">
        <v>62</v>
      </c>
      <c r="D990" t="s">
        <v>450</v>
      </c>
      <c r="E990" t="s">
        <v>450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473</v>
      </c>
      <c r="AC990" t="s">
        <v>141</v>
      </c>
      <c r="AD990" t="s">
        <v>473</v>
      </c>
      <c r="AE990" t="s">
        <v>614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414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473</v>
      </c>
      <c r="AC991" t="s">
        <v>630</v>
      </c>
      <c r="AD991" t="s">
        <v>473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414</v>
      </c>
      <c r="C992" t="s">
        <v>62</v>
      </c>
      <c r="D992" t="s">
        <v>141</v>
      </c>
      <c r="E992" t="s">
        <v>473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473</v>
      </c>
      <c r="AC992" t="s">
        <v>630</v>
      </c>
      <c r="AD992" t="s">
        <v>473</v>
      </c>
      <c r="AE992" t="s">
        <v>614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414</v>
      </c>
      <c r="C993" t="s">
        <v>62</v>
      </c>
      <c r="D993" t="s">
        <v>141</v>
      </c>
      <c r="E993" t="s">
        <v>604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473</v>
      </c>
      <c r="AC993" t="s">
        <v>630</v>
      </c>
      <c r="AD993" t="s">
        <v>477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414</v>
      </c>
      <c r="C994" t="s">
        <v>62</v>
      </c>
      <c r="D994" t="s">
        <v>141</v>
      </c>
      <c r="E994" t="s">
        <v>472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473</v>
      </c>
      <c r="AC994" t="s">
        <v>473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414</v>
      </c>
      <c r="C995" t="s">
        <v>62</v>
      </c>
      <c r="D995" t="s">
        <v>451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473</v>
      </c>
      <c r="AC995" t="s">
        <v>473</v>
      </c>
      <c r="AD995" t="s">
        <v>451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414</v>
      </c>
      <c r="C996" t="s">
        <v>62</v>
      </c>
      <c r="D996" t="s">
        <v>451</v>
      </c>
      <c r="E996" t="s">
        <v>451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473</v>
      </c>
      <c r="AC996" t="s">
        <v>473</v>
      </c>
      <c r="AD996" t="s">
        <v>473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414</v>
      </c>
      <c r="C997" t="s">
        <v>62</v>
      </c>
      <c r="D997" t="s">
        <v>451</v>
      </c>
      <c r="E997" t="s">
        <v>473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473</v>
      </c>
      <c r="AC997" t="s">
        <v>473</v>
      </c>
      <c r="AD997" t="s">
        <v>473</v>
      </c>
      <c r="AE997" t="s">
        <v>614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414</v>
      </c>
      <c r="C998" t="s">
        <v>62</v>
      </c>
      <c r="D998" t="s">
        <v>451</v>
      </c>
      <c r="E998" t="s">
        <v>604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473</v>
      </c>
      <c r="AC998" t="s">
        <v>629</v>
      </c>
      <c r="AD998" t="s">
        <v>451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414</v>
      </c>
      <c r="C999" t="s">
        <v>62</v>
      </c>
      <c r="D999" t="s">
        <v>451</v>
      </c>
      <c r="E999" t="s">
        <v>472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473</v>
      </c>
      <c r="AC999" t="s">
        <v>629</v>
      </c>
      <c r="AD999" t="s">
        <v>451</v>
      </c>
      <c r="AE999" t="s">
        <v>614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414</v>
      </c>
      <c r="C1000" t="s">
        <v>62</v>
      </c>
      <c r="D1000" t="s">
        <v>451</v>
      </c>
      <c r="E1000" t="s">
        <v>479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473</v>
      </c>
      <c r="AC1000" t="s">
        <v>474</v>
      </c>
      <c r="AD1000" t="s">
        <v>473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414</v>
      </c>
      <c r="C1001" t="s">
        <v>62</v>
      </c>
      <c r="D1001" t="s">
        <v>473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473</v>
      </c>
      <c r="AC1001" t="s">
        <v>474</v>
      </c>
      <c r="AD1001" t="s">
        <v>473</v>
      </c>
      <c r="AE1001" t="s">
        <v>614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414</v>
      </c>
      <c r="C1002" t="s">
        <v>62</v>
      </c>
      <c r="D1002" t="s">
        <v>473</v>
      </c>
      <c r="E1002" t="s">
        <v>473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473</v>
      </c>
      <c r="AC1002" t="s">
        <v>477</v>
      </c>
      <c r="AD1002" t="s">
        <v>473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414</v>
      </c>
      <c r="C1003" t="s">
        <v>62</v>
      </c>
      <c r="D1003" t="s">
        <v>452</v>
      </c>
      <c r="E1003" t="s">
        <v>452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473</v>
      </c>
      <c r="AC1003" t="s">
        <v>472</v>
      </c>
      <c r="AD1003" t="s">
        <v>451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414</v>
      </c>
      <c r="C1004" t="s">
        <v>62</v>
      </c>
      <c r="D1004" t="s">
        <v>604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473</v>
      </c>
      <c r="AC1004" t="s">
        <v>472</v>
      </c>
      <c r="AD1004" t="s">
        <v>451</v>
      </c>
      <c r="AE1004" t="s">
        <v>614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414</v>
      </c>
      <c r="C1005" t="s">
        <v>62</v>
      </c>
      <c r="D1005" t="s">
        <v>604</v>
      </c>
      <c r="E1005" t="s">
        <v>604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473</v>
      </c>
      <c r="AC1005" t="s">
        <v>472</v>
      </c>
      <c r="AD1005" t="s">
        <v>473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414</v>
      </c>
      <c r="C1006" t="s">
        <v>62</v>
      </c>
      <c r="D1006" t="s">
        <v>477</v>
      </c>
      <c r="E1006" t="s">
        <v>477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473</v>
      </c>
      <c r="AC1006" t="s">
        <v>614</v>
      </c>
      <c r="AD1006" t="s">
        <v>141</v>
      </c>
      <c r="AE1006" t="s">
        <v>614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414</v>
      </c>
      <c r="C1007" t="s">
        <v>62</v>
      </c>
      <c r="D1007" t="s">
        <v>472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473</v>
      </c>
      <c r="AC1007" t="s">
        <v>614</v>
      </c>
      <c r="AD1007" t="s">
        <v>473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414</v>
      </c>
      <c r="C1008" t="s">
        <v>62</v>
      </c>
      <c r="D1008" t="s">
        <v>472</v>
      </c>
      <c r="E1008" t="s">
        <v>472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473</v>
      </c>
      <c r="AC1008" t="s">
        <v>614</v>
      </c>
      <c r="AD1008" t="s">
        <v>473</v>
      </c>
      <c r="AE1008" t="s">
        <v>614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414</v>
      </c>
      <c r="C1009" t="s">
        <v>62</v>
      </c>
      <c r="D1009" t="s">
        <v>479</v>
      </c>
      <c r="E1009" t="s">
        <v>479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473</v>
      </c>
      <c r="AC1009" t="s">
        <v>479</v>
      </c>
      <c r="AD1009" t="s">
        <v>473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414</v>
      </c>
      <c r="C1010" t="s">
        <v>62</v>
      </c>
      <c r="D1010" t="s">
        <v>453</v>
      </c>
      <c r="E1010" t="s">
        <v>453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452</v>
      </c>
      <c r="AC1010" t="s">
        <v>628</v>
      </c>
      <c r="AD1010" t="s">
        <v>452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414</v>
      </c>
      <c r="C1011" t="s">
        <v>62</v>
      </c>
      <c r="D1011" t="s">
        <v>475</v>
      </c>
      <c r="E1011" t="s">
        <v>475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452</v>
      </c>
      <c r="AC1011" t="s">
        <v>628</v>
      </c>
      <c r="AD1011" t="s">
        <v>452</v>
      </c>
      <c r="AE1011" t="s">
        <v>614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414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452</v>
      </c>
      <c r="AC1012" t="s">
        <v>471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414</v>
      </c>
      <c r="C1013" t="s">
        <v>64</v>
      </c>
      <c r="D1013" t="s">
        <v>471</v>
      </c>
      <c r="E1013" t="s">
        <v>471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452</v>
      </c>
      <c r="AC1013" t="s">
        <v>471</v>
      </c>
      <c r="AD1013" t="s">
        <v>452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414</v>
      </c>
      <c r="C1014" t="s">
        <v>64</v>
      </c>
      <c r="D1014" t="s">
        <v>450</v>
      </c>
      <c r="E1014" t="s">
        <v>450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452</v>
      </c>
      <c r="AC1014" t="s">
        <v>471</v>
      </c>
      <c r="AD1014" t="s">
        <v>452</v>
      </c>
      <c r="AE1014" t="s">
        <v>614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414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452</v>
      </c>
      <c r="AC1015" t="s">
        <v>450</v>
      </c>
      <c r="AD1015" t="s">
        <v>452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414</v>
      </c>
      <c r="C1016" t="s">
        <v>64</v>
      </c>
      <c r="D1016" t="s">
        <v>141</v>
      </c>
      <c r="E1016" t="s">
        <v>451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452</v>
      </c>
      <c r="AC1016" t="s">
        <v>450</v>
      </c>
      <c r="AD1016" t="s">
        <v>452</v>
      </c>
      <c r="AE1016" t="s">
        <v>614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414</v>
      </c>
      <c r="C1017" t="s">
        <v>64</v>
      </c>
      <c r="D1017" t="s">
        <v>141</v>
      </c>
      <c r="E1017" t="s">
        <v>473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452</v>
      </c>
      <c r="AC1017" t="s">
        <v>141</v>
      </c>
      <c r="AD1017" t="s">
        <v>450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414</v>
      </c>
      <c r="C1018" t="s">
        <v>64</v>
      </c>
      <c r="D1018" t="s">
        <v>141</v>
      </c>
      <c r="E1018" t="s">
        <v>604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452</v>
      </c>
      <c r="AC1018" t="s">
        <v>141</v>
      </c>
      <c r="AD1018" t="s">
        <v>450</v>
      </c>
      <c r="AE1018" t="s">
        <v>614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414</v>
      </c>
      <c r="C1019" t="s">
        <v>64</v>
      </c>
      <c r="D1019" t="s">
        <v>141</v>
      </c>
      <c r="E1019" t="s">
        <v>474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452</v>
      </c>
      <c r="AC1019" t="s">
        <v>141</v>
      </c>
      <c r="AD1019" t="s">
        <v>141</v>
      </c>
      <c r="AE1019" t="s">
        <v>614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414</v>
      </c>
      <c r="C1020" t="s">
        <v>64</v>
      </c>
      <c r="D1020" t="s">
        <v>141</v>
      </c>
      <c r="E1020" t="s">
        <v>472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452</v>
      </c>
      <c r="AC1020" t="s">
        <v>141</v>
      </c>
      <c r="AD1020" t="s">
        <v>451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414</v>
      </c>
      <c r="C1021" t="s">
        <v>64</v>
      </c>
      <c r="D1021" t="s">
        <v>451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452</v>
      </c>
      <c r="AC1021" t="s">
        <v>141</v>
      </c>
      <c r="AD1021" t="s">
        <v>473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414</v>
      </c>
      <c r="C1022" t="s">
        <v>64</v>
      </c>
      <c r="D1022" t="s">
        <v>451</v>
      </c>
      <c r="E1022" t="s">
        <v>451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452</v>
      </c>
      <c r="AC1022" t="s">
        <v>141</v>
      </c>
      <c r="AD1022" t="s">
        <v>452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414</v>
      </c>
      <c r="C1023" t="s">
        <v>64</v>
      </c>
      <c r="D1023" t="s">
        <v>451</v>
      </c>
      <c r="E1023" t="s">
        <v>473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452</v>
      </c>
      <c r="AC1023" t="s">
        <v>141</v>
      </c>
      <c r="AD1023" t="s">
        <v>452</v>
      </c>
      <c r="AE1023" t="s">
        <v>614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414</v>
      </c>
      <c r="C1024" t="s">
        <v>64</v>
      </c>
      <c r="D1024" t="s">
        <v>473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452</v>
      </c>
      <c r="AC1024" t="s">
        <v>141</v>
      </c>
      <c r="AD1024" t="s">
        <v>472</v>
      </c>
      <c r="AE1024" t="s">
        <v>614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414</v>
      </c>
      <c r="C1025" t="s">
        <v>64</v>
      </c>
      <c r="D1025" t="s">
        <v>473</v>
      </c>
      <c r="E1025" t="s">
        <v>473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452</v>
      </c>
      <c r="AC1025" t="s">
        <v>630</v>
      </c>
      <c r="AD1025" t="s">
        <v>452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414</v>
      </c>
      <c r="C1026" t="s">
        <v>64</v>
      </c>
      <c r="D1026" t="s">
        <v>452</v>
      </c>
      <c r="E1026" t="s">
        <v>452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452</v>
      </c>
      <c r="AC1026" t="s">
        <v>630</v>
      </c>
      <c r="AD1026" t="s">
        <v>452</v>
      </c>
      <c r="AE1026" t="s">
        <v>614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414</v>
      </c>
      <c r="C1027" t="s">
        <v>64</v>
      </c>
      <c r="D1027" t="s">
        <v>604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452</v>
      </c>
      <c r="AC1027" t="s">
        <v>473</v>
      </c>
      <c r="AD1027" t="s">
        <v>450</v>
      </c>
      <c r="AE1027" t="s">
        <v>614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414</v>
      </c>
      <c r="C1028" t="s">
        <v>64</v>
      </c>
      <c r="D1028" t="s">
        <v>604</v>
      </c>
      <c r="E1028" t="s">
        <v>604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452</v>
      </c>
      <c r="AC1028" t="s">
        <v>473</v>
      </c>
      <c r="AD1028" t="s">
        <v>141</v>
      </c>
      <c r="AE1028" t="s">
        <v>614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414</v>
      </c>
      <c r="C1029" t="s">
        <v>64</v>
      </c>
      <c r="D1029" t="s">
        <v>477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452</v>
      </c>
      <c r="AC1029" t="s">
        <v>473</v>
      </c>
      <c r="AD1029" t="s">
        <v>451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414</v>
      </c>
      <c r="C1030" t="s">
        <v>64</v>
      </c>
      <c r="D1030" t="s">
        <v>477</v>
      </c>
      <c r="E1030" t="s">
        <v>477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452</v>
      </c>
      <c r="AC1030" t="s">
        <v>473</v>
      </c>
      <c r="AD1030" t="s">
        <v>451</v>
      </c>
      <c r="AE1030" t="s">
        <v>614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414</v>
      </c>
      <c r="C1031" t="s">
        <v>64</v>
      </c>
      <c r="D1031" t="s">
        <v>472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452</v>
      </c>
      <c r="AC1031" t="s">
        <v>473</v>
      </c>
      <c r="AD1031" t="s">
        <v>473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414</v>
      </c>
      <c r="C1032" t="s">
        <v>64</v>
      </c>
      <c r="D1032" t="s">
        <v>472</v>
      </c>
      <c r="E1032" t="s">
        <v>472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452</v>
      </c>
      <c r="AC1032" t="s">
        <v>473</v>
      </c>
      <c r="AD1032" t="s">
        <v>473</v>
      </c>
      <c r="AE1032" t="s">
        <v>614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414</v>
      </c>
      <c r="C1033" t="s">
        <v>64</v>
      </c>
      <c r="D1033" t="s">
        <v>479</v>
      </c>
      <c r="E1033" t="s">
        <v>479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452</v>
      </c>
      <c r="AC1033" t="s">
        <v>473</v>
      </c>
      <c r="AD1033" t="s">
        <v>452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414</v>
      </c>
      <c r="C1034" t="s">
        <v>64</v>
      </c>
      <c r="D1034" t="s">
        <v>453</v>
      </c>
      <c r="E1034" t="s">
        <v>453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452</v>
      </c>
      <c r="AC1034" t="s">
        <v>473</v>
      </c>
      <c r="AD1034" t="s">
        <v>452</v>
      </c>
      <c r="AE1034" t="s">
        <v>614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414</v>
      </c>
      <c r="C1035" t="s">
        <v>64</v>
      </c>
      <c r="D1035" t="s">
        <v>475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452</v>
      </c>
      <c r="AC1035" t="s">
        <v>452</v>
      </c>
      <c r="AD1035" t="s">
        <v>450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414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452</v>
      </c>
      <c r="AC1036" t="s">
        <v>452</v>
      </c>
      <c r="AD1036" t="s">
        <v>450</v>
      </c>
      <c r="AE1036" t="s">
        <v>614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414</v>
      </c>
      <c r="C1037" t="s">
        <v>66</v>
      </c>
      <c r="D1037" t="s">
        <v>471</v>
      </c>
      <c r="E1037" t="s">
        <v>471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452</v>
      </c>
      <c r="AC1037" t="s">
        <v>452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414</v>
      </c>
      <c r="C1038" t="s">
        <v>66</v>
      </c>
      <c r="D1038" t="s">
        <v>450</v>
      </c>
      <c r="E1038" t="s">
        <v>450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452</v>
      </c>
      <c r="AC1038" t="s">
        <v>452</v>
      </c>
      <c r="AD1038" t="s">
        <v>141</v>
      </c>
      <c r="AE1038" t="s">
        <v>614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414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452</v>
      </c>
      <c r="AC1039" t="s">
        <v>452</v>
      </c>
      <c r="AD1039" t="s">
        <v>451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414</v>
      </c>
      <c r="C1040" t="s">
        <v>66</v>
      </c>
      <c r="D1040" t="s">
        <v>141</v>
      </c>
      <c r="E1040" t="s">
        <v>451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452</v>
      </c>
      <c r="AC1040" t="s">
        <v>452</v>
      </c>
      <c r="AD1040" t="s">
        <v>473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414</v>
      </c>
      <c r="C1041" t="s">
        <v>66</v>
      </c>
      <c r="D1041" t="s">
        <v>141</v>
      </c>
      <c r="E1041" t="s">
        <v>473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452</v>
      </c>
      <c r="AC1041" t="s">
        <v>452</v>
      </c>
      <c r="AD1041" t="s">
        <v>473</v>
      </c>
      <c r="AE1041" t="s">
        <v>614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414</v>
      </c>
      <c r="C1042" t="s">
        <v>66</v>
      </c>
      <c r="D1042" t="s">
        <v>141</v>
      </c>
      <c r="E1042" t="s">
        <v>604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452</v>
      </c>
      <c r="AC1042" t="s">
        <v>452</v>
      </c>
      <c r="AD1042" t="s">
        <v>452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414</v>
      </c>
      <c r="C1043" t="s">
        <v>66</v>
      </c>
      <c r="D1043" t="s">
        <v>141</v>
      </c>
      <c r="E1043" t="s">
        <v>472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452</v>
      </c>
      <c r="AC1043" t="s">
        <v>452</v>
      </c>
      <c r="AD1043" t="s">
        <v>452</v>
      </c>
      <c r="AE1043" t="s">
        <v>614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414</v>
      </c>
      <c r="C1044" t="s">
        <v>66</v>
      </c>
      <c r="D1044" t="s">
        <v>451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452</v>
      </c>
      <c r="AC1044" t="s">
        <v>452</v>
      </c>
      <c r="AD1044" t="s">
        <v>629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414</v>
      </c>
      <c r="C1045" t="s">
        <v>66</v>
      </c>
      <c r="D1045" t="s">
        <v>451</v>
      </c>
      <c r="E1045" t="s">
        <v>451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452</v>
      </c>
      <c r="AC1045" t="s">
        <v>452</v>
      </c>
      <c r="AD1045" t="s">
        <v>629</v>
      </c>
      <c r="AE1045" t="s">
        <v>614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414</v>
      </c>
      <c r="C1046" t="s">
        <v>66</v>
      </c>
      <c r="D1046" t="s">
        <v>451</v>
      </c>
      <c r="E1046" t="s">
        <v>472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452</v>
      </c>
      <c r="AC1046" t="s">
        <v>452</v>
      </c>
      <c r="AD1046" t="s">
        <v>472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414</v>
      </c>
      <c r="C1047" t="s">
        <v>66</v>
      </c>
      <c r="D1047" t="s">
        <v>473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452</v>
      </c>
      <c r="AC1047" t="s">
        <v>452</v>
      </c>
      <c r="AD1047" t="s">
        <v>472</v>
      </c>
      <c r="AE1047" t="s">
        <v>614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414</v>
      </c>
      <c r="C1048" t="s">
        <v>66</v>
      </c>
      <c r="D1048" t="s">
        <v>473</v>
      </c>
      <c r="E1048" t="s">
        <v>473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452</v>
      </c>
      <c r="AC1048" t="s">
        <v>452</v>
      </c>
      <c r="AD1048" t="s">
        <v>479</v>
      </c>
      <c r="AE1048" t="s">
        <v>614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414</v>
      </c>
      <c r="C1049" t="s">
        <v>66</v>
      </c>
      <c r="D1049" t="s">
        <v>604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452</v>
      </c>
      <c r="AC1049" t="s">
        <v>629</v>
      </c>
      <c r="AD1049" t="s">
        <v>450</v>
      </c>
      <c r="AE1049" t="s">
        <v>614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414</v>
      </c>
      <c r="C1050" t="s">
        <v>66</v>
      </c>
      <c r="D1050" t="s">
        <v>604</v>
      </c>
      <c r="E1050" t="s">
        <v>604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452</v>
      </c>
      <c r="AC1050" t="s">
        <v>629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414</v>
      </c>
      <c r="C1051" t="s">
        <v>66</v>
      </c>
      <c r="D1051" t="s">
        <v>477</v>
      </c>
      <c r="E1051" t="s">
        <v>477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452</v>
      </c>
      <c r="AC1051" t="s">
        <v>629</v>
      </c>
      <c r="AD1051" t="s">
        <v>141</v>
      </c>
      <c r="AE1051" t="s">
        <v>614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414</v>
      </c>
      <c r="C1052" t="s">
        <v>66</v>
      </c>
      <c r="D1052" t="s">
        <v>472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452</v>
      </c>
      <c r="AC1052" t="s">
        <v>629</v>
      </c>
      <c r="AD1052" t="s">
        <v>451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414</v>
      </c>
      <c r="C1053" t="s">
        <v>66</v>
      </c>
      <c r="D1053" t="s">
        <v>472</v>
      </c>
      <c r="E1053" t="s">
        <v>472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452</v>
      </c>
      <c r="AC1053" t="s">
        <v>629</v>
      </c>
      <c r="AD1053" t="s">
        <v>451</v>
      </c>
      <c r="AE1053" t="s">
        <v>614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414</v>
      </c>
      <c r="C1054" t="s">
        <v>66</v>
      </c>
      <c r="D1054" t="s">
        <v>479</v>
      </c>
      <c r="E1054" t="s">
        <v>479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452</v>
      </c>
      <c r="AC1054" t="s">
        <v>629</v>
      </c>
      <c r="AD1054" t="s">
        <v>452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414</v>
      </c>
      <c r="C1055" t="s">
        <v>66</v>
      </c>
      <c r="D1055" t="s">
        <v>453</v>
      </c>
      <c r="E1055" t="s">
        <v>453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452</v>
      </c>
      <c r="AC1055" t="s">
        <v>629</v>
      </c>
      <c r="AD1055" t="s">
        <v>452</v>
      </c>
      <c r="AE1055" t="s">
        <v>614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414</v>
      </c>
      <c r="C1056" t="s">
        <v>66</v>
      </c>
      <c r="D1056" t="s">
        <v>475</v>
      </c>
      <c r="E1056" t="s">
        <v>475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452</v>
      </c>
      <c r="AC1056" t="s">
        <v>629</v>
      </c>
      <c r="AD1056" t="s">
        <v>629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414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452</v>
      </c>
      <c r="AC1057" t="s">
        <v>629</v>
      </c>
      <c r="AD1057" t="s">
        <v>479</v>
      </c>
      <c r="AE1057" t="s">
        <v>614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414</v>
      </c>
      <c r="C1058" t="s">
        <v>68</v>
      </c>
      <c r="D1058" t="s">
        <v>471</v>
      </c>
      <c r="E1058" t="s">
        <v>471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452</v>
      </c>
      <c r="AC1058" t="s">
        <v>474</v>
      </c>
      <c r="AD1058" t="s">
        <v>452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414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452</v>
      </c>
      <c r="AC1059" t="s">
        <v>474</v>
      </c>
      <c r="AD1059" t="s">
        <v>452</v>
      </c>
      <c r="AE1059" t="s">
        <v>614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414</v>
      </c>
      <c r="C1060" t="s">
        <v>68</v>
      </c>
      <c r="D1060" t="s">
        <v>141</v>
      </c>
      <c r="E1060" t="s">
        <v>451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452</v>
      </c>
      <c r="AC1060" t="s">
        <v>477</v>
      </c>
      <c r="AD1060" t="s">
        <v>452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414</v>
      </c>
      <c r="C1061" t="s">
        <v>68</v>
      </c>
      <c r="D1061" t="s">
        <v>141</v>
      </c>
      <c r="E1061" t="s">
        <v>604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452</v>
      </c>
      <c r="AC1061" t="s">
        <v>477</v>
      </c>
      <c r="AD1061" t="s">
        <v>452</v>
      </c>
      <c r="AE1061" t="s">
        <v>614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414</v>
      </c>
      <c r="C1062" t="s">
        <v>68</v>
      </c>
      <c r="D1062" t="s">
        <v>141</v>
      </c>
      <c r="E1062" t="s">
        <v>472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452</v>
      </c>
      <c r="AC1062" t="s">
        <v>472</v>
      </c>
      <c r="AD1062" t="s">
        <v>450</v>
      </c>
      <c r="AE1062" t="s">
        <v>614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414</v>
      </c>
      <c r="C1063" t="s">
        <v>68</v>
      </c>
      <c r="D1063" t="s">
        <v>451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452</v>
      </c>
      <c r="AC1063" t="s">
        <v>472</v>
      </c>
      <c r="AD1063" t="s">
        <v>141</v>
      </c>
      <c r="AE1063" t="s">
        <v>614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414</v>
      </c>
      <c r="C1064" t="s">
        <v>68</v>
      </c>
      <c r="D1064" t="s">
        <v>451</v>
      </c>
      <c r="E1064" t="s">
        <v>451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452</v>
      </c>
      <c r="AC1064" t="s">
        <v>472</v>
      </c>
      <c r="AD1064" t="s">
        <v>451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414</v>
      </c>
      <c r="C1065" t="s">
        <v>68</v>
      </c>
      <c r="D1065" t="s">
        <v>473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452</v>
      </c>
      <c r="AC1065" t="s">
        <v>472</v>
      </c>
      <c r="AD1065" t="s">
        <v>451</v>
      </c>
      <c r="AE1065" t="s">
        <v>614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414</v>
      </c>
      <c r="C1066" t="s">
        <v>68</v>
      </c>
      <c r="D1066" t="s">
        <v>473</v>
      </c>
      <c r="E1066" t="s">
        <v>473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452</v>
      </c>
      <c r="AC1066" t="s">
        <v>472</v>
      </c>
      <c r="AD1066" t="s">
        <v>452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414</v>
      </c>
      <c r="C1067" t="s">
        <v>68</v>
      </c>
      <c r="D1067" t="s">
        <v>604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452</v>
      </c>
      <c r="AC1067" t="s">
        <v>472</v>
      </c>
      <c r="AD1067" t="s">
        <v>452</v>
      </c>
      <c r="AE1067" t="s">
        <v>614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414</v>
      </c>
      <c r="C1068" t="s">
        <v>68</v>
      </c>
      <c r="D1068" t="s">
        <v>604</v>
      </c>
      <c r="E1068" t="s">
        <v>604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452</v>
      </c>
      <c r="AC1068" t="s">
        <v>472</v>
      </c>
      <c r="AD1068" t="s">
        <v>472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414</v>
      </c>
      <c r="C1069" t="s">
        <v>68</v>
      </c>
      <c r="D1069" t="s">
        <v>604</v>
      </c>
      <c r="E1069" t="s">
        <v>472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452</v>
      </c>
      <c r="AC1069" t="s">
        <v>472</v>
      </c>
      <c r="AD1069" t="s">
        <v>472</v>
      </c>
      <c r="AE1069" t="s">
        <v>614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414</v>
      </c>
      <c r="C1070" t="s">
        <v>68</v>
      </c>
      <c r="D1070" t="s">
        <v>474</v>
      </c>
      <c r="E1070" t="s">
        <v>474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452</v>
      </c>
      <c r="AC1070" t="s">
        <v>614</v>
      </c>
      <c r="AD1070" t="s">
        <v>471</v>
      </c>
      <c r="AE1070" t="s">
        <v>614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414</v>
      </c>
      <c r="C1071" t="s">
        <v>68</v>
      </c>
      <c r="D1071" t="s">
        <v>477</v>
      </c>
      <c r="E1071" t="s">
        <v>477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452</v>
      </c>
      <c r="AC1071" t="s">
        <v>614</v>
      </c>
      <c r="AD1071" t="s">
        <v>450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414</v>
      </c>
      <c r="C1072" t="s">
        <v>68</v>
      </c>
      <c r="D1072" t="s">
        <v>472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452</v>
      </c>
      <c r="AC1072" t="s">
        <v>614</v>
      </c>
      <c r="AD1072" t="s">
        <v>450</v>
      </c>
      <c r="AE1072" t="s">
        <v>614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414</v>
      </c>
      <c r="C1073" t="s">
        <v>68</v>
      </c>
      <c r="D1073" t="s">
        <v>472</v>
      </c>
      <c r="E1073" t="s">
        <v>472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452</v>
      </c>
      <c r="AC1073" t="s">
        <v>614</v>
      </c>
      <c r="AD1073" t="s">
        <v>141</v>
      </c>
      <c r="AE1073" t="s">
        <v>614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414</v>
      </c>
      <c r="C1074" t="s">
        <v>68</v>
      </c>
      <c r="D1074" t="s">
        <v>479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452</v>
      </c>
      <c r="AC1074" t="s">
        <v>614</v>
      </c>
      <c r="AD1074" t="s">
        <v>452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414</v>
      </c>
      <c r="C1075" t="s">
        <v>68</v>
      </c>
      <c r="D1075" t="s">
        <v>479</v>
      </c>
      <c r="E1075" t="s">
        <v>479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452</v>
      </c>
      <c r="AC1075" t="s">
        <v>614</v>
      </c>
      <c r="AD1075" t="s">
        <v>452</v>
      </c>
      <c r="AE1075" t="s">
        <v>614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415</v>
      </c>
      <c r="C1076" t="s">
        <v>52</v>
      </c>
      <c r="D1076" t="s">
        <v>450</v>
      </c>
      <c r="E1076" t="s">
        <v>450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452</v>
      </c>
      <c r="AC1076" t="s">
        <v>614</v>
      </c>
      <c r="AD1076" t="s">
        <v>629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415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452</v>
      </c>
      <c r="AC1077" t="s">
        <v>614</v>
      </c>
      <c r="AD1077" t="s">
        <v>472</v>
      </c>
      <c r="AE1077" t="s">
        <v>614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452</v>
      </c>
      <c r="AC1078" t="s">
        <v>527</v>
      </c>
      <c r="AD1078" t="s">
        <v>452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415</v>
      </c>
      <c r="C1079" t="s">
        <v>52</v>
      </c>
      <c r="D1079" t="s">
        <v>452</v>
      </c>
      <c r="E1079" t="s">
        <v>450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452</v>
      </c>
      <c r="AC1079" t="s">
        <v>527</v>
      </c>
      <c r="AD1079" t="s">
        <v>452</v>
      </c>
      <c r="AE1079" t="s">
        <v>614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415</v>
      </c>
      <c r="C1080" t="s">
        <v>52</v>
      </c>
      <c r="D1080" t="s">
        <v>452</v>
      </c>
      <c r="E1080" t="s">
        <v>452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452</v>
      </c>
      <c r="AC1080" t="s">
        <v>479</v>
      </c>
      <c r="AD1080" t="s">
        <v>141</v>
      </c>
      <c r="AE1080" t="s">
        <v>614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415</v>
      </c>
      <c r="C1081" t="s">
        <v>54</v>
      </c>
      <c r="D1081" t="s">
        <v>450</v>
      </c>
      <c r="E1081" t="s">
        <v>450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452</v>
      </c>
      <c r="AC1081" t="s">
        <v>479</v>
      </c>
      <c r="AD1081" t="s">
        <v>452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415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452</v>
      </c>
      <c r="AC1082" t="s">
        <v>479</v>
      </c>
      <c r="AD1082" t="s">
        <v>452</v>
      </c>
      <c r="AE1082" t="s">
        <v>614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415</v>
      </c>
      <c r="C1083" t="s">
        <v>54</v>
      </c>
      <c r="D1083" t="s">
        <v>451</v>
      </c>
      <c r="E1083" t="s">
        <v>451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452</v>
      </c>
      <c r="AC1083" t="s">
        <v>475</v>
      </c>
      <c r="AD1083" t="s">
        <v>452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415</v>
      </c>
      <c r="C1084" t="s">
        <v>54</v>
      </c>
      <c r="D1084" t="s">
        <v>452</v>
      </c>
      <c r="E1084" t="s">
        <v>452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452</v>
      </c>
      <c r="AC1084" t="s">
        <v>475</v>
      </c>
      <c r="AD1084" t="s">
        <v>452</v>
      </c>
      <c r="AE1084" t="s">
        <v>614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415</v>
      </c>
      <c r="C1085" t="s">
        <v>56</v>
      </c>
      <c r="D1085" t="s">
        <v>450</v>
      </c>
      <c r="E1085" t="s">
        <v>450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629</v>
      </c>
      <c r="AC1085" t="s">
        <v>450</v>
      </c>
      <c r="AD1085" t="s">
        <v>629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415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629</v>
      </c>
      <c r="AC1086" t="s">
        <v>141</v>
      </c>
      <c r="AD1086" t="s">
        <v>141</v>
      </c>
      <c r="AE1086" t="s">
        <v>614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415</v>
      </c>
      <c r="C1087" t="s">
        <v>56</v>
      </c>
      <c r="D1087" t="s">
        <v>451</v>
      </c>
      <c r="E1087" t="s">
        <v>451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629</v>
      </c>
      <c r="AC1087" t="s">
        <v>141</v>
      </c>
      <c r="AD1087" t="s">
        <v>452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415</v>
      </c>
      <c r="C1088" t="s">
        <v>56</v>
      </c>
      <c r="D1088" t="s">
        <v>452</v>
      </c>
      <c r="E1088" t="s">
        <v>452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629</v>
      </c>
      <c r="AC1088" t="s">
        <v>141</v>
      </c>
      <c r="AD1088" t="s">
        <v>629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415</v>
      </c>
      <c r="C1089" t="s">
        <v>58</v>
      </c>
      <c r="D1089" t="s">
        <v>471</v>
      </c>
      <c r="E1089" t="s">
        <v>471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629</v>
      </c>
      <c r="AC1089" t="s">
        <v>141</v>
      </c>
      <c r="AD1089" t="s">
        <v>629</v>
      </c>
      <c r="AE1089" t="s">
        <v>614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415</v>
      </c>
      <c r="C1090" t="s">
        <v>58</v>
      </c>
      <c r="D1090" t="s">
        <v>450</v>
      </c>
      <c r="E1090" t="s">
        <v>450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629</v>
      </c>
      <c r="AC1090" t="s">
        <v>630</v>
      </c>
      <c r="AD1090" t="s">
        <v>451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415</v>
      </c>
      <c r="C1091" t="s">
        <v>58</v>
      </c>
      <c r="D1091" t="s">
        <v>451</v>
      </c>
      <c r="E1091" t="s">
        <v>451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629</v>
      </c>
      <c r="AC1091" t="s">
        <v>630</v>
      </c>
      <c r="AD1091" t="s">
        <v>629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415</v>
      </c>
      <c r="C1092" t="s">
        <v>58</v>
      </c>
      <c r="D1092" t="s">
        <v>451</v>
      </c>
      <c r="E1092" t="s">
        <v>452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629</v>
      </c>
      <c r="AC1092" t="s">
        <v>630</v>
      </c>
      <c r="AD1092" t="s">
        <v>629</v>
      </c>
      <c r="AE1092" t="s">
        <v>614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415</v>
      </c>
      <c r="C1093" t="s">
        <v>58</v>
      </c>
      <c r="D1093" t="s">
        <v>452</v>
      </c>
      <c r="E1093" t="s">
        <v>452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629</v>
      </c>
      <c r="AC1093" t="s">
        <v>473</v>
      </c>
      <c r="AD1093" t="s">
        <v>629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415</v>
      </c>
      <c r="C1094" t="s">
        <v>58</v>
      </c>
      <c r="D1094" t="s">
        <v>452</v>
      </c>
      <c r="E1094" t="s">
        <v>472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629</v>
      </c>
      <c r="AC1094" t="s">
        <v>452</v>
      </c>
      <c r="AD1094" t="s">
        <v>629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415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629</v>
      </c>
      <c r="AC1095" t="s">
        <v>629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415</v>
      </c>
      <c r="C1096" t="s">
        <v>60</v>
      </c>
      <c r="D1096" t="s">
        <v>471</v>
      </c>
      <c r="E1096" t="s">
        <v>471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629</v>
      </c>
      <c r="AC1096" t="s">
        <v>629</v>
      </c>
      <c r="AD1096" t="s">
        <v>141</v>
      </c>
      <c r="AE1096" t="s">
        <v>614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415</v>
      </c>
      <c r="C1097" t="s">
        <v>60</v>
      </c>
      <c r="D1097" t="s">
        <v>471</v>
      </c>
      <c r="E1097" t="s">
        <v>450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629</v>
      </c>
      <c r="AC1097" t="s">
        <v>629</v>
      </c>
      <c r="AD1097" t="s">
        <v>629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415</v>
      </c>
      <c r="C1098" t="s">
        <v>60</v>
      </c>
      <c r="D1098" t="s">
        <v>471</v>
      </c>
      <c r="E1098" t="s">
        <v>451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629</v>
      </c>
      <c r="AC1098" t="s">
        <v>629</v>
      </c>
      <c r="AD1098" t="s">
        <v>629</v>
      </c>
      <c r="AE1098" t="s">
        <v>614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415</v>
      </c>
      <c r="C1099" t="s">
        <v>60</v>
      </c>
      <c r="D1099" t="s">
        <v>450</v>
      </c>
      <c r="E1099" t="s">
        <v>471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629</v>
      </c>
      <c r="AC1099" t="s">
        <v>629</v>
      </c>
      <c r="AD1099" t="s">
        <v>479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415</v>
      </c>
      <c r="C1100" t="s">
        <v>60</v>
      </c>
      <c r="D1100" t="s">
        <v>450</v>
      </c>
      <c r="E1100" t="s">
        <v>450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629</v>
      </c>
      <c r="AC1100" t="s">
        <v>474</v>
      </c>
      <c r="AD1100" t="s">
        <v>141</v>
      </c>
      <c r="AE1100" t="s">
        <v>614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415</v>
      </c>
      <c r="C1101" t="s">
        <v>60</v>
      </c>
      <c r="D1101" t="s">
        <v>450</v>
      </c>
      <c r="E1101" t="s">
        <v>452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629</v>
      </c>
      <c r="AC1101" t="s">
        <v>472</v>
      </c>
      <c r="AD1101" t="s">
        <v>629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415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629</v>
      </c>
      <c r="AC1102" t="s">
        <v>614</v>
      </c>
      <c r="AD1102" t="s">
        <v>141</v>
      </c>
      <c r="AE1102" t="s">
        <v>614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415</v>
      </c>
      <c r="C1103" t="s">
        <v>60</v>
      </c>
      <c r="D1103" t="s">
        <v>141</v>
      </c>
      <c r="E1103" t="s">
        <v>452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629</v>
      </c>
      <c r="AC1103" t="s">
        <v>614</v>
      </c>
      <c r="AD1103" t="s">
        <v>452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415</v>
      </c>
      <c r="C1104" t="s">
        <v>60</v>
      </c>
      <c r="D1104" t="s">
        <v>451</v>
      </c>
      <c r="E1104" t="s">
        <v>471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629</v>
      </c>
      <c r="AC1104" t="s">
        <v>614</v>
      </c>
      <c r="AD1104" t="s">
        <v>629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415</v>
      </c>
      <c r="C1105" t="s">
        <v>60</v>
      </c>
      <c r="D1105" t="s">
        <v>451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629</v>
      </c>
      <c r="AC1105" t="s">
        <v>614</v>
      </c>
      <c r="AD1105" t="s">
        <v>629</v>
      </c>
      <c r="AE1105" t="s">
        <v>614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415</v>
      </c>
      <c r="C1106" t="s">
        <v>60</v>
      </c>
      <c r="D1106" t="s">
        <v>451</v>
      </c>
      <c r="E1106" t="s">
        <v>451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629</v>
      </c>
      <c r="AC1106" t="s">
        <v>614</v>
      </c>
      <c r="AD1106" t="s">
        <v>477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415</v>
      </c>
      <c r="C1107" t="s">
        <v>60</v>
      </c>
      <c r="D1107" t="s">
        <v>451</v>
      </c>
      <c r="E1107" t="s">
        <v>473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474</v>
      </c>
      <c r="AC1107" t="s">
        <v>141</v>
      </c>
      <c r="AD1107" t="s">
        <v>474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415</v>
      </c>
      <c r="C1108" t="s">
        <v>60</v>
      </c>
      <c r="D1108" t="s">
        <v>451</v>
      </c>
      <c r="E1108" t="s">
        <v>452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474</v>
      </c>
      <c r="AC1108" t="s">
        <v>141</v>
      </c>
      <c r="AD1108" t="s">
        <v>474</v>
      </c>
      <c r="AE1108" t="s">
        <v>614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415</v>
      </c>
      <c r="C1109" t="s">
        <v>60</v>
      </c>
      <c r="D1109" t="s">
        <v>452</v>
      </c>
      <c r="E1109" t="s">
        <v>450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474</v>
      </c>
      <c r="AC1109" t="s">
        <v>473</v>
      </c>
      <c r="AD1109" t="s">
        <v>474</v>
      </c>
      <c r="AE1109" t="s">
        <v>614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415</v>
      </c>
      <c r="C1110" t="s">
        <v>60</v>
      </c>
      <c r="D1110" t="s">
        <v>452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474</v>
      </c>
      <c r="AC1110" t="s">
        <v>474</v>
      </c>
      <c r="AD1110" t="s">
        <v>141</v>
      </c>
      <c r="AE1110" t="s">
        <v>614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415</v>
      </c>
      <c r="C1111" t="s">
        <v>60</v>
      </c>
      <c r="D1111" t="s">
        <v>452</v>
      </c>
      <c r="E1111" t="s">
        <v>451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474</v>
      </c>
      <c r="AC1111" t="s">
        <v>474</v>
      </c>
      <c r="AD1111" t="s">
        <v>451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415</v>
      </c>
      <c r="C1112" t="s">
        <v>60</v>
      </c>
      <c r="D1112" t="s">
        <v>452</v>
      </c>
      <c r="E1112" t="s">
        <v>473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474</v>
      </c>
      <c r="AC1112" t="s">
        <v>474</v>
      </c>
      <c r="AD1112" t="s">
        <v>474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415</v>
      </c>
      <c r="C1113" t="s">
        <v>60</v>
      </c>
      <c r="D1113" t="s">
        <v>452</v>
      </c>
      <c r="E1113" t="s">
        <v>452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474</v>
      </c>
      <c r="AC1113" t="s">
        <v>474</v>
      </c>
      <c r="AD1113" t="s">
        <v>474</v>
      </c>
      <c r="AE1113" t="s">
        <v>614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415</v>
      </c>
      <c r="C1114" t="s">
        <v>60</v>
      </c>
      <c r="D1114" t="s">
        <v>452</v>
      </c>
      <c r="E1114" t="s">
        <v>604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474</v>
      </c>
      <c r="AC1114" t="s">
        <v>614</v>
      </c>
      <c r="AD1114" t="s">
        <v>474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415</v>
      </c>
      <c r="C1115" t="s">
        <v>60</v>
      </c>
      <c r="D1115" t="s">
        <v>452</v>
      </c>
      <c r="E1115" t="s">
        <v>474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474</v>
      </c>
      <c r="AC1115" t="s">
        <v>614</v>
      </c>
      <c r="AD1115" t="s">
        <v>474</v>
      </c>
      <c r="AE1115" t="s">
        <v>614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415</v>
      </c>
      <c r="C1116" t="s">
        <v>60</v>
      </c>
      <c r="D1116" t="s">
        <v>452</v>
      </c>
      <c r="E1116" t="s">
        <v>472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477</v>
      </c>
      <c r="AC1116" t="s">
        <v>141</v>
      </c>
      <c r="AD1116" t="s">
        <v>477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415</v>
      </c>
      <c r="C1117" t="s">
        <v>60</v>
      </c>
      <c r="D1117" t="s">
        <v>472</v>
      </c>
      <c r="E1117" t="s">
        <v>472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477</v>
      </c>
      <c r="AC1117" t="s">
        <v>473</v>
      </c>
      <c r="AD1117" t="s">
        <v>477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415</v>
      </c>
      <c r="C1118" t="s">
        <v>60</v>
      </c>
      <c r="D1118" t="s">
        <v>453</v>
      </c>
      <c r="E1118" t="s">
        <v>453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477</v>
      </c>
      <c r="AC1118" t="s">
        <v>474</v>
      </c>
      <c r="AD1118" t="s">
        <v>477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415</v>
      </c>
      <c r="C1119" t="s">
        <v>60</v>
      </c>
      <c r="D1119" t="s">
        <v>475</v>
      </c>
      <c r="E1119" t="s">
        <v>475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477</v>
      </c>
      <c r="AC1119" t="s">
        <v>474</v>
      </c>
      <c r="AD1119" t="s">
        <v>477</v>
      </c>
      <c r="AE1119" t="s">
        <v>614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415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477</v>
      </c>
      <c r="AC1120" t="s">
        <v>477</v>
      </c>
      <c r="AD1120" t="s">
        <v>477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415</v>
      </c>
      <c r="C1121" t="s">
        <v>62</v>
      </c>
      <c r="D1121" t="s">
        <v>471</v>
      </c>
      <c r="E1121" t="s">
        <v>471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477</v>
      </c>
      <c r="AC1121" t="s">
        <v>477</v>
      </c>
      <c r="AD1121" t="s">
        <v>477</v>
      </c>
      <c r="AE1121" t="s">
        <v>614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415</v>
      </c>
      <c r="C1122" t="s">
        <v>62</v>
      </c>
      <c r="D1122" t="s">
        <v>450</v>
      </c>
      <c r="E1122" t="s">
        <v>450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477</v>
      </c>
      <c r="AC1122" t="s">
        <v>472</v>
      </c>
      <c r="AD1122" t="s">
        <v>477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415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477</v>
      </c>
      <c r="AC1123" t="s">
        <v>614</v>
      </c>
      <c r="AD1123" t="s">
        <v>477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415</v>
      </c>
      <c r="C1124" t="s">
        <v>62</v>
      </c>
      <c r="D1124" t="s">
        <v>141</v>
      </c>
      <c r="E1124" t="s">
        <v>472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477</v>
      </c>
      <c r="AC1124" t="s">
        <v>614</v>
      </c>
      <c r="AD1124" t="s">
        <v>477</v>
      </c>
      <c r="AE1124" t="s">
        <v>614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415</v>
      </c>
      <c r="C1125" t="s">
        <v>62</v>
      </c>
      <c r="D1125" t="s">
        <v>451</v>
      </c>
      <c r="E1125" t="s">
        <v>471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472</v>
      </c>
      <c r="AC1125" t="s">
        <v>471</v>
      </c>
      <c r="AD1125" t="s">
        <v>472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415</v>
      </c>
      <c r="C1126" t="s">
        <v>62</v>
      </c>
      <c r="D1126" t="s">
        <v>451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472</v>
      </c>
      <c r="AC1126" t="s">
        <v>471</v>
      </c>
      <c r="AD1126" t="s">
        <v>472</v>
      </c>
      <c r="AE1126" t="s">
        <v>614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415</v>
      </c>
      <c r="C1127" t="s">
        <v>62</v>
      </c>
      <c r="D1127" t="s">
        <v>451</v>
      </c>
      <c r="E1127" t="s">
        <v>451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472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415</v>
      </c>
      <c r="C1128" t="s">
        <v>62</v>
      </c>
      <c r="D1128" t="s">
        <v>451</v>
      </c>
      <c r="E1128" t="s">
        <v>452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472</v>
      </c>
      <c r="AC1128" t="s">
        <v>141</v>
      </c>
      <c r="AD1128" t="s">
        <v>141</v>
      </c>
      <c r="AE1128" t="s">
        <v>614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415</v>
      </c>
      <c r="C1129" t="s">
        <v>62</v>
      </c>
      <c r="D1129" t="s">
        <v>473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472</v>
      </c>
      <c r="AC1129" t="s">
        <v>141</v>
      </c>
      <c r="AD1129" t="s">
        <v>451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415</v>
      </c>
      <c r="C1130" t="s">
        <v>62</v>
      </c>
      <c r="D1130" t="s">
        <v>473</v>
      </c>
      <c r="E1130" t="s">
        <v>473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472</v>
      </c>
      <c r="AC1130" t="s">
        <v>141</v>
      </c>
      <c r="AD1130" t="s">
        <v>629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415</v>
      </c>
      <c r="C1131" t="s">
        <v>62</v>
      </c>
      <c r="D1131" t="s">
        <v>452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472</v>
      </c>
      <c r="AC1131" t="s">
        <v>141</v>
      </c>
      <c r="AD1131" t="s">
        <v>472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415</v>
      </c>
      <c r="C1132" t="s">
        <v>62</v>
      </c>
      <c r="D1132" t="s">
        <v>452</v>
      </c>
      <c r="E1132" t="s">
        <v>451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472</v>
      </c>
      <c r="AC1132" t="s">
        <v>141</v>
      </c>
      <c r="AD1132" t="s">
        <v>472</v>
      </c>
      <c r="AE1132" t="s">
        <v>614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415</v>
      </c>
      <c r="C1133" t="s">
        <v>62</v>
      </c>
      <c r="D1133" t="s">
        <v>452</v>
      </c>
      <c r="E1133" t="s">
        <v>452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472</v>
      </c>
      <c r="AC1133" t="s">
        <v>630</v>
      </c>
      <c r="AD1133" t="s">
        <v>451</v>
      </c>
      <c r="AE1133" t="s">
        <v>614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415</v>
      </c>
      <c r="C1134" t="s">
        <v>62</v>
      </c>
      <c r="D1134" t="s">
        <v>452</v>
      </c>
      <c r="E1134" t="s">
        <v>472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472</v>
      </c>
      <c r="AC1134" t="s">
        <v>630</v>
      </c>
      <c r="AD1134" t="s">
        <v>472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415</v>
      </c>
      <c r="C1135" t="s">
        <v>62</v>
      </c>
      <c r="D1135" t="s">
        <v>604</v>
      </c>
      <c r="E1135" t="s">
        <v>604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472</v>
      </c>
      <c r="AC1135" t="s">
        <v>630</v>
      </c>
      <c r="AD1135" t="s">
        <v>472</v>
      </c>
      <c r="AE1135" t="s">
        <v>614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415</v>
      </c>
      <c r="C1136" t="s">
        <v>62</v>
      </c>
      <c r="D1136" t="s">
        <v>477</v>
      </c>
      <c r="E1136" t="s">
        <v>477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472</v>
      </c>
      <c r="AC1136" t="s">
        <v>473</v>
      </c>
      <c r="AD1136" t="s">
        <v>472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415</v>
      </c>
      <c r="C1137" t="s">
        <v>62</v>
      </c>
      <c r="D1137" t="s">
        <v>472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472</v>
      </c>
      <c r="AC1137" t="s">
        <v>473</v>
      </c>
      <c r="AD1137" t="s">
        <v>472</v>
      </c>
      <c r="AE1137" t="s">
        <v>614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415</v>
      </c>
      <c r="C1138" t="s">
        <v>62</v>
      </c>
      <c r="D1138" t="s">
        <v>472</v>
      </c>
      <c r="E1138" t="s">
        <v>472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472</v>
      </c>
      <c r="AC1138" t="s">
        <v>452</v>
      </c>
      <c r="AD1138" t="s">
        <v>452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415</v>
      </c>
      <c r="C1139" t="s">
        <v>62</v>
      </c>
      <c r="D1139" t="s">
        <v>479</v>
      </c>
      <c r="E1139" t="s">
        <v>479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472</v>
      </c>
      <c r="AC1139" t="s">
        <v>452</v>
      </c>
      <c r="AD1139" t="s">
        <v>472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415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472</v>
      </c>
      <c r="AC1140" t="s">
        <v>452</v>
      </c>
      <c r="AD1140" t="s">
        <v>472</v>
      </c>
      <c r="AE1140" t="s">
        <v>614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415</v>
      </c>
      <c r="C1141" t="s">
        <v>64</v>
      </c>
      <c r="D1141" t="s">
        <v>471</v>
      </c>
      <c r="E1141" t="s">
        <v>471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472</v>
      </c>
      <c r="AC1141" t="s">
        <v>629</v>
      </c>
      <c r="AD1141" t="s">
        <v>472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415</v>
      </c>
      <c r="C1142" t="s">
        <v>64</v>
      </c>
      <c r="D1142" t="s">
        <v>450</v>
      </c>
      <c r="E1142" t="s">
        <v>450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472</v>
      </c>
      <c r="AC1142" t="s">
        <v>629</v>
      </c>
      <c r="AD1142" t="s">
        <v>472</v>
      </c>
      <c r="AE1142" t="s">
        <v>614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415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472</v>
      </c>
      <c r="AC1143" t="s">
        <v>472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415</v>
      </c>
      <c r="C1144" t="s">
        <v>64</v>
      </c>
      <c r="D1144" t="s">
        <v>141</v>
      </c>
      <c r="E1144" t="s">
        <v>604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472</v>
      </c>
      <c r="AC1144" t="s">
        <v>472</v>
      </c>
      <c r="AD1144" t="s">
        <v>141</v>
      </c>
      <c r="AE1144" t="s">
        <v>614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415</v>
      </c>
      <c r="C1145" t="s">
        <v>64</v>
      </c>
      <c r="D1145" t="s">
        <v>141</v>
      </c>
      <c r="E1145" t="s">
        <v>472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415</v>
      </c>
      <c r="C1146" t="s">
        <v>64</v>
      </c>
      <c r="D1146" t="s">
        <v>451</v>
      </c>
      <c r="E1146" t="s">
        <v>603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614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415</v>
      </c>
      <c r="C1147" t="s">
        <v>64</v>
      </c>
      <c r="D1147" t="s">
        <v>451</v>
      </c>
      <c r="E1147" t="s">
        <v>471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472</v>
      </c>
      <c r="AC1147" t="s">
        <v>472</v>
      </c>
      <c r="AD1147" t="s">
        <v>527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415</v>
      </c>
      <c r="C1148" t="s">
        <v>64</v>
      </c>
      <c r="D1148" t="s">
        <v>451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472</v>
      </c>
      <c r="AC1148" t="s">
        <v>614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415</v>
      </c>
      <c r="C1149" t="s">
        <v>64</v>
      </c>
      <c r="D1149" t="s">
        <v>451</v>
      </c>
      <c r="E1149" t="s">
        <v>451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472</v>
      </c>
      <c r="AC1149" t="s">
        <v>614</v>
      </c>
      <c r="AD1149" t="s">
        <v>141</v>
      </c>
      <c r="AE1149" t="s">
        <v>614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415</v>
      </c>
      <c r="C1150" t="s">
        <v>64</v>
      </c>
      <c r="D1150" t="s">
        <v>451</v>
      </c>
      <c r="E1150" t="s">
        <v>473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472</v>
      </c>
      <c r="AC1150" t="s">
        <v>614</v>
      </c>
      <c r="AD1150" t="s">
        <v>451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415</v>
      </c>
      <c r="C1151" t="s">
        <v>64</v>
      </c>
      <c r="D1151" t="s">
        <v>451</v>
      </c>
      <c r="E1151" t="s">
        <v>452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472</v>
      </c>
      <c r="AC1151" t="s">
        <v>614</v>
      </c>
      <c r="AD1151" t="s">
        <v>472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415</v>
      </c>
      <c r="C1152" t="s">
        <v>64</v>
      </c>
      <c r="D1152" t="s">
        <v>451</v>
      </c>
      <c r="E1152" t="s">
        <v>472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472</v>
      </c>
      <c r="AC1152" t="s">
        <v>614</v>
      </c>
      <c r="AD1152" t="s">
        <v>472</v>
      </c>
      <c r="AE1152" t="s">
        <v>614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415</v>
      </c>
      <c r="C1153" t="s">
        <v>64</v>
      </c>
      <c r="D1153" t="s">
        <v>452</v>
      </c>
      <c r="E1153" t="s">
        <v>452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472</v>
      </c>
      <c r="AC1153" t="s">
        <v>614</v>
      </c>
      <c r="AD1153" t="s">
        <v>527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415</v>
      </c>
      <c r="C1154" t="s">
        <v>64</v>
      </c>
      <c r="D1154" t="s">
        <v>604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472</v>
      </c>
      <c r="AC1154" t="s">
        <v>527</v>
      </c>
      <c r="AD1154" t="s">
        <v>472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415</v>
      </c>
      <c r="C1155" t="s">
        <v>64</v>
      </c>
      <c r="D1155" t="s">
        <v>604</v>
      </c>
      <c r="E1155" t="s">
        <v>604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472</v>
      </c>
      <c r="AC1155" t="s">
        <v>479</v>
      </c>
      <c r="AD1155" t="s">
        <v>472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415</v>
      </c>
      <c r="C1156" t="s">
        <v>64</v>
      </c>
      <c r="D1156" t="s">
        <v>474</v>
      </c>
      <c r="E1156" t="s">
        <v>474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472</v>
      </c>
      <c r="AC1156" t="s">
        <v>475</v>
      </c>
      <c r="AD1156" t="s">
        <v>472</v>
      </c>
      <c r="AE1156" t="s">
        <v>614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415</v>
      </c>
      <c r="C1157" t="s">
        <v>64</v>
      </c>
      <c r="D1157" t="s">
        <v>477</v>
      </c>
      <c r="E1157" t="s">
        <v>477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527</v>
      </c>
      <c r="AC1157" t="s">
        <v>472</v>
      </c>
      <c r="AD1157" t="s">
        <v>527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415</v>
      </c>
      <c r="C1158" t="s">
        <v>64</v>
      </c>
      <c r="D1158" t="s">
        <v>472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479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415</v>
      </c>
      <c r="C1159" t="s">
        <v>64</v>
      </c>
      <c r="D1159" t="s">
        <v>472</v>
      </c>
      <c r="E1159" t="s">
        <v>472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479</v>
      </c>
      <c r="AC1159" t="s">
        <v>141</v>
      </c>
      <c r="AD1159" t="s">
        <v>479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415</v>
      </c>
      <c r="C1160" t="s">
        <v>64</v>
      </c>
      <c r="D1160" t="s">
        <v>479</v>
      </c>
      <c r="E1160" t="s">
        <v>479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479</v>
      </c>
      <c r="AC1160" t="s">
        <v>473</v>
      </c>
      <c r="AD1160" t="s">
        <v>479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415</v>
      </c>
      <c r="C1161" t="s">
        <v>64</v>
      </c>
      <c r="D1161" t="s">
        <v>475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479</v>
      </c>
      <c r="AC1161" t="s">
        <v>474</v>
      </c>
      <c r="AD1161" t="s">
        <v>479</v>
      </c>
      <c r="AE1161" t="s">
        <v>614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415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479</v>
      </c>
      <c r="AC1162" t="s">
        <v>472</v>
      </c>
      <c r="AD1162" t="s">
        <v>479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415</v>
      </c>
      <c r="C1163" t="s">
        <v>66</v>
      </c>
      <c r="D1163" t="s">
        <v>141</v>
      </c>
      <c r="E1163" t="s">
        <v>604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479</v>
      </c>
      <c r="AC1163" t="s">
        <v>614</v>
      </c>
      <c r="AD1163" t="s">
        <v>479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415</v>
      </c>
      <c r="C1164" t="s">
        <v>66</v>
      </c>
      <c r="D1164" t="s">
        <v>141</v>
      </c>
      <c r="E1164" t="s">
        <v>472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479</v>
      </c>
      <c r="AC1164" t="s">
        <v>614</v>
      </c>
      <c r="AD1164" t="s">
        <v>479</v>
      </c>
      <c r="AE1164" t="s">
        <v>614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415</v>
      </c>
      <c r="C1165" t="s">
        <v>66</v>
      </c>
      <c r="D1165" t="s">
        <v>451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479</v>
      </c>
      <c r="AC1165" t="s">
        <v>479</v>
      </c>
      <c r="AD1165" t="s">
        <v>479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415</v>
      </c>
      <c r="C1166" t="s">
        <v>66</v>
      </c>
      <c r="D1166" t="s">
        <v>451</v>
      </c>
      <c r="E1166" t="s">
        <v>451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479</v>
      </c>
      <c r="AC1166" t="s">
        <v>479</v>
      </c>
      <c r="AD1166" t="s">
        <v>479</v>
      </c>
      <c r="AE1166" t="s">
        <v>614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415</v>
      </c>
      <c r="C1167" t="s">
        <v>66</v>
      </c>
      <c r="D1167" t="s">
        <v>473</v>
      </c>
      <c r="E1167" t="s">
        <v>473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479</v>
      </c>
      <c r="AC1167" t="s">
        <v>475</v>
      </c>
      <c r="AD1167" t="s">
        <v>479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415</v>
      </c>
      <c r="C1168" t="s">
        <v>66</v>
      </c>
      <c r="D1168" t="s">
        <v>452</v>
      </c>
      <c r="E1168" t="s">
        <v>452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453</v>
      </c>
      <c r="AC1168" t="s">
        <v>471</v>
      </c>
      <c r="AD1168" t="s">
        <v>453</v>
      </c>
      <c r="AE1168" t="s">
        <v>614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415</v>
      </c>
      <c r="C1169" t="s">
        <v>66</v>
      </c>
      <c r="D1169" t="s">
        <v>452</v>
      </c>
      <c r="E1169" t="s">
        <v>472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453</v>
      </c>
      <c r="AC1169" t="s">
        <v>141</v>
      </c>
      <c r="AD1169" t="s">
        <v>453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415</v>
      </c>
      <c r="C1170" t="s">
        <v>66</v>
      </c>
      <c r="D1170" t="s">
        <v>604</v>
      </c>
      <c r="E1170" t="s">
        <v>604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453</v>
      </c>
      <c r="AC1170" t="s">
        <v>630</v>
      </c>
      <c r="AD1170" t="s">
        <v>451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415</v>
      </c>
      <c r="C1171" t="s">
        <v>66</v>
      </c>
      <c r="D1171" t="s">
        <v>474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453</v>
      </c>
      <c r="AC1171" t="s">
        <v>630</v>
      </c>
      <c r="AD1171" t="s">
        <v>453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415</v>
      </c>
      <c r="C1172" t="s">
        <v>66</v>
      </c>
      <c r="D1172" t="s">
        <v>474</v>
      </c>
      <c r="E1172" t="s">
        <v>474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453</v>
      </c>
      <c r="AC1172" t="s">
        <v>452</v>
      </c>
      <c r="AD1172" t="s">
        <v>453</v>
      </c>
      <c r="AE1172" t="s">
        <v>614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415</v>
      </c>
      <c r="C1173" t="s">
        <v>66</v>
      </c>
      <c r="D1173" t="s">
        <v>477</v>
      </c>
      <c r="E1173" t="s">
        <v>477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453</v>
      </c>
      <c r="AC1173" t="s">
        <v>629</v>
      </c>
      <c r="AD1173" t="s">
        <v>453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415</v>
      </c>
      <c r="C1174" t="s">
        <v>66</v>
      </c>
      <c r="D1174" t="s">
        <v>472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453</v>
      </c>
      <c r="AC1174" t="s">
        <v>629</v>
      </c>
      <c r="AD1174" t="s">
        <v>453</v>
      </c>
      <c r="AE1174" t="s">
        <v>614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415</v>
      </c>
      <c r="C1175" t="s">
        <v>66</v>
      </c>
      <c r="D1175" t="s">
        <v>472</v>
      </c>
      <c r="E1175" t="s">
        <v>472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453</v>
      </c>
      <c r="AC1175" t="s">
        <v>472</v>
      </c>
      <c r="AD1175" t="s">
        <v>453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415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453</v>
      </c>
      <c r="AC1176" t="s">
        <v>472</v>
      </c>
      <c r="AD1176" t="s">
        <v>453</v>
      </c>
      <c r="AE1176" t="s">
        <v>614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415</v>
      </c>
      <c r="C1177" t="s">
        <v>68</v>
      </c>
      <c r="D1177" t="s">
        <v>603</v>
      </c>
      <c r="E1177" t="s">
        <v>603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453</v>
      </c>
      <c r="AC1177" t="s">
        <v>472</v>
      </c>
      <c r="AD1177" t="s">
        <v>475</v>
      </c>
      <c r="AE1177" t="s">
        <v>614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415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453</v>
      </c>
      <c r="AC1178" t="s">
        <v>614</v>
      </c>
      <c r="AD1178" t="s">
        <v>453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415</v>
      </c>
      <c r="C1179" t="s">
        <v>68</v>
      </c>
      <c r="D1179" t="s">
        <v>141</v>
      </c>
      <c r="E1179" t="s">
        <v>604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453</v>
      </c>
      <c r="AC1179" t="s">
        <v>479</v>
      </c>
      <c r="AD1179" t="s">
        <v>453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415</v>
      </c>
      <c r="C1180" t="s">
        <v>68</v>
      </c>
      <c r="D1180" t="s">
        <v>141</v>
      </c>
      <c r="E1180" t="s">
        <v>472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453</v>
      </c>
      <c r="AC1180" t="s">
        <v>453</v>
      </c>
      <c r="AD1180" t="s">
        <v>453</v>
      </c>
      <c r="AE1180" t="s">
        <v>614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415</v>
      </c>
      <c r="C1181" t="s">
        <v>68</v>
      </c>
      <c r="D1181" t="s">
        <v>451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475</v>
      </c>
      <c r="AC1181" t="s">
        <v>141</v>
      </c>
      <c r="AD1181" t="s">
        <v>141</v>
      </c>
      <c r="AE1181" t="s">
        <v>614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415</v>
      </c>
      <c r="C1182" t="s">
        <v>68</v>
      </c>
      <c r="D1182" t="s">
        <v>451</v>
      </c>
      <c r="E1182" t="s">
        <v>451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475</v>
      </c>
      <c r="AC1182" t="s">
        <v>629</v>
      </c>
      <c r="AD1182" t="s">
        <v>475</v>
      </c>
      <c r="AE1182" t="s">
        <v>614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415</v>
      </c>
      <c r="C1183" t="s">
        <v>68</v>
      </c>
      <c r="D1183" t="s">
        <v>473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475</v>
      </c>
      <c r="AC1183" t="s">
        <v>472</v>
      </c>
      <c r="AD1183" t="s">
        <v>475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415</v>
      </c>
      <c r="C1184" t="s">
        <v>68</v>
      </c>
      <c r="D1184" t="s">
        <v>473</v>
      </c>
      <c r="E1184" t="s">
        <v>473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475</v>
      </c>
      <c r="AC1184" t="s">
        <v>614</v>
      </c>
      <c r="AD1184" t="s">
        <v>475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415</v>
      </c>
      <c r="C1185" t="s">
        <v>68</v>
      </c>
      <c r="D1185" t="s">
        <v>452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475</v>
      </c>
      <c r="AC1185" t="s">
        <v>475</v>
      </c>
      <c r="AD1185" t="s">
        <v>475</v>
      </c>
      <c r="AE1185" t="s">
        <v>614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415</v>
      </c>
      <c r="C1186" t="s">
        <v>68</v>
      </c>
      <c r="D1186" t="s">
        <v>452</v>
      </c>
      <c r="E1186" t="s">
        <v>451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614</v>
      </c>
      <c r="AE1186" t="s">
        <v>614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415</v>
      </c>
      <c r="C1187" t="s">
        <v>68</v>
      </c>
      <c r="D1187" t="s">
        <v>452</v>
      </c>
      <c r="E1187" t="s">
        <v>452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628</v>
      </c>
      <c r="AC1187" t="s">
        <v>628</v>
      </c>
      <c r="AD1187" t="s">
        <v>628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415</v>
      </c>
      <c r="C1188" t="s">
        <v>68</v>
      </c>
      <c r="D1188" t="s">
        <v>604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628</v>
      </c>
      <c r="AC1188" t="s">
        <v>141</v>
      </c>
      <c r="AD1188" t="s">
        <v>628</v>
      </c>
      <c r="AE1188" t="s">
        <v>614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415</v>
      </c>
      <c r="C1189" t="s">
        <v>68</v>
      </c>
      <c r="D1189" t="s">
        <v>604</v>
      </c>
      <c r="E1189" t="s">
        <v>604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628</v>
      </c>
      <c r="AC1189" t="s">
        <v>629</v>
      </c>
      <c r="AD1189" t="s">
        <v>628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415</v>
      </c>
      <c r="C1190" t="s">
        <v>68</v>
      </c>
      <c r="D1190" t="s">
        <v>474</v>
      </c>
      <c r="E1190" t="s">
        <v>474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628</v>
      </c>
      <c r="AC1190" t="s">
        <v>629</v>
      </c>
      <c r="AD1190" t="s">
        <v>629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415</v>
      </c>
      <c r="C1191" t="s">
        <v>68</v>
      </c>
      <c r="D1191" t="s">
        <v>477</v>
      </c>
      <c r="E1191" t="s">
        <v>477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628</v>
      </c>
      <c r="AC1191" t="s">
        <v>614</v>
      </c>
      <c r="AD1191" t="s">
        <v>628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415</v>
      </c>
      <c r="C1192" t="s">
        <v>68</v>
      </c>
      <c r="D1192" t="s">
        <v>472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471</v>
      </c>
      <c r="AC1192" t="s">
        <v>471</v>
      </c>
      <c r="AD1192" t="s">
        <v>471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415</v>
      </c>
      <c r="C1193" t="s">
        <v>68</v>
      </c>
      <c r="D1193" t="s">
        <v>472</v>
      </c>
      <c r="E1193" t="s">
        <v>472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471</v>
      </c>
      <c r="AC1193" t="s">
        <v>471</v>
      </c>
      <c r="AD1193" t="s">
        <v>471</v>
      </c>
      <c r="AE1193" t="s">
        <v>614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415</v>
      </c>
      <c r="C1194" t="s">
        <v>68</v>
      </c>
      <c r="D1194" t="s">
        <v>527</v>
      </c>
      <c r="E1194" t="s">
        <v>472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471</v>
      </c>
      <c r="AC1194" t="s">
        <v>141</v>
      </c>
      <c r="AD1194" t="s">
        <v>471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415</v>
      </c>
      <c r="C1195" t="s">
        <v>68</v>
      </c>
      <c r="D1195" t="s">
        <v>479</v>
      </c>
      <c r="E1195" t="s">
        <v>479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471</v>
      </c>
      <c r="AC1195" t="s">
        <v>141</v>
      </c>
      <c r="AD1195" t="s">
        <v>471</v>
      </c>
      <c r="AE1195" t="s">
        <v>614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416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471</v>
      </c>
      <c r="AC1196" t="s">
        <v>473</v>
      </c>
      <c r="AD1196" t="s">
        <v>141</v>
      </c>
      <c r="AE1196" t="s">
        <v>614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416</v>
      </c>
      <c r="C1197" t="s">
        <v>52</v>
      </c>
      <c r="D1197" t="s">
        <v>451</v>
      </c>
      <c r="E1197" t="s">
        <v>451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471</v>
      </c>
      <c r="AC1197" t="s">
        <v>629</v>
      </c>
      <c r="AD1197" t="s">
        <v>471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416</v>
      </c>
      <c r="C1198" t="s">
        <v>52</v>
      </c>
      <c r="D1198" t="s">
        <v>452</v>
      </c>
      <c r="E1198" t="s">
        <v>452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471</v>
      </c>
      <c r="AC1198" t="s">
        <v>629</v>
      </c>
      <c r="AD1198" t="s">
        <v>471</v>
      </c>
      <c r="AE1198" t="s">
        <v>614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416</v>
      </c>
      <c r="C1199" t="s">
        <v>54</v>
      </c>
      <c r="D1199" t="s">
        <v>450</v>
      </c>
      <c r="E1199" t="s">
        <v>450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471</v>
      </c>
      <c r="AC1199" t="s">
        <v>629</v>
      </c>
      <c r="AD1199" t="s">
        <v>451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416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471</v>
      </c>
      <c r="AC1200" t="s">
        <v>474</v>
      </c>
      <c r="AD1200" t="s">
        <v>471</v>
      </c>
      <c r="AE1200" t="s">
        <v>614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416</v>
      </c>
      <c r="C1201" t="s">
        <v>54</v>
      </c>
      <c r="D1201" t="s">
        <v>451</v>
      </c>
      <c r="E1201" t="s">
        <v>451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471</v>
      </c>
      <c r="AC1201" t="s">
        <v>472</v>
      </c>
      <c r="AD1201" t="s">
        <v>471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416</v>
      </c>
      <c r="C1202" t="s">
        <v>54</v>
      </c>
      <c r="D1202" t="s">
        <v>452</v>
      </c>
      <c r="E1202" t="s">
        <v>452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471</v>
      </c>
      <c r="AC1202" t="s">
        <v>472</v>
      </c>
      <c r="AD1202" t="s">
        <v>471</v>
      </c>
      <c r="AE1202" t="s">
        <v>614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416</v>
      </c>
      <c r="C1203" t="s">
        <v>56</v>
      </c>
      <c r="D1203" t="s">
        <v>450</v>
      </c>
      <c r="E1203" t="s">
        <v>450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471</v>
      </c>
      <c r="AC1203" t="s">
        <v>472</v>
      </c>
      <c r="AD1203" t="s">
        <v>141</v>
      </c>
      <c r="AE1203" t="s">
        <v>614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416</v>
      </c>
      <c r="C1204" t="s">
        <v>56</v>
      </c>
      <c r="D1204" t="s">
        <v>450</v>
      </c>
      <c r="E1204" t="s">
        <v>452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471</v>
      </c>
      <c r="AC1204" t="s">
        <v>472</v>
      </c>
      <c r="AD1204" t="s">
        <v>451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416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471</v>
      </c>
      <c r="AC1205" t="s">
        <v>472</v>
      </c>
      <c r="AD1205" t="s">
        <v>451</v>
      </c>
      <c r="AE1205" t="s">
        <v>614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416</v>
      </c>
      <c r="C1206" t="s">
        <v>56</v>
      </c>
      <c r="D1206" t="s">
        <v>451</v>
      </c>
      <c r="E1206" t="s">
        <v>451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471</v>
      </c>
      <c r="AC1206" t="s">
        <v>614</v>
      </c>
      <c r="AD1206" t="s">
        <v>471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416</v>
      </c>
      <c r="C1207" t="s">
        <v>56</v>
      </c>
      <c r="D1207" t="s">
        <v>452</v>
      </c>
      <c r="E1207" t="s">
        <v>452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450</v>
      </c>
      <c r="AC1207" t="s">
        <v>450</v>
      </c>
      <c r="AD1207" t="s">
        <v>450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416</v>
      </c>
      <c r="C1208" t="s">
        <v>58</v>
      </c>
      <c r="D1208" t="s">
        <v>471</v>
      </c>
      <c r="E1208" t="s">
        <v>471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450</v>
      </c>
      <c r="AC1208" t="s">
        <v>450</v>
      </c>
      <c r="AD1208" t="s">
        <v>450</v>
      </c>
      <c r="AE1208" t="s">
        <v>614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416</v>
      </c>
      <c r="C1209" t="s">
        <v>58</v>
      </c>
      <c r="D1209" t="s">
        <v>450</v>
      </c>
      <c r="E1209" t="s">
        <v>450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450</v>
      </c>
      <c r="AC1209" t="s">
        <v>141</v>
      </c>
      <c r="AD1209" t="s">
        <v>450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416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450</v>
      </c>
      <c r="AC1210" t="s">
        <v>141</v>
      </c>
      <c r="AD1210" t="s">
        <v>450</v>
      </c>
      <c r="AE1210" t="s">
        <v>614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416</v>
      </c>
      <c r="C1211" t="s">
        <v>58</v>
      </c>
      <c r="D1211" t="s">
        <v>451</v>
      </c>
      <c r="E1211" t="s">
        <v>451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450</v>
      </c>
      <c r="AC1211" t="s">
        <v>141</v>
      </c>
      <c r="AD1211" t="s">
        <v>452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416</v>
      </c>
      <c r="C1212" t="s">
        <v>58</v>
      </c>
      <c r="D1212" t="s">
        <v>452</v>
      </c>
      <c r="E1212" t="s">
        <v>452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450</v>
      </c>
      <c r="AC1212" t="s">
        <v>473</v>
      </c>
      <c r="AD1212" t="s">
        <v>450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416</v>
      </c>
      <c r="C1213" t="s">
        <v>58</v>
      </c>
      <c r="D1213" t="s">
        <v>479</v>
      </c>
      <c r="E1213" t="s">
        <v>479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450</v>
      </c>
      <c r="AC1213" t="s">
        <v>473</v>
      </c>
      <c r="AD1213" t="s">
        <v>450</v>
      </c>
      <c r="AE1213" t="s">
        <v>614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416</v>
      </c>
      <c r="C1214" t="s">
        <v>58</v>
      </c>
      <c r="D1214" t="s">
        <v>453</v>
      </c>
      <c r="E1214" t="s">
        <v>453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450</v>
      </c>
      <c r="AC1214" t="s">
        <v>629</v>
      </c>
      <c r="AD1214" t="s">
        <v>450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416</v>
      </c>
      <c r="C1215" t="s">
        <v>58</v>
      </c>
      <c r="D1215" t="s">
        <v>475</v>
      </c>
      <c r="E1215" t="s">
        <v>475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450</v>
      </c>
      <c r="AC1215" t="s">
        <v>629</v>
      </c>
      <c r="AD1215" t="s">
        <v>450</v>
      </c>
      <c r="AE1215" t="s">
        <v>614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416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450</v>
      </c>
      <c r="AC1216" t="s">
        <v>472</v>
      </c>
      <c r="AD1216" t="s">
        <v>471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416</v>
      </c>
      <c r="C1217" t="s">
        <v>60</v>
      </c>
      <c r="D1217" t="s">
        <v>450</v>
      </c>
      <c r="E1217" t="s">
        <v>471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450</v>
      </c>
      <c r="AC1217" t="s">
        <v>472</v>
      </c>
      <c r="AD1217" t="s">
        <v>450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416</v>
      </c>
      <c r="C1218" t="s">
        <v>60</v>
      </c>
      <c r="D1218" t="s">
        <v>450</v>
      </c>
      <c r="E1218" t="s">
        <v>450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450</v>
      </c>
      <c r="AC1218" t="s">
        <v>472</v>
      </c>
      <c r="AD1218" t="s">
        <v>450</v>
      </c>
      <c r="AE1218" t="s">
        <v>614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416</v>
      </c>
      <c r="C1219" t="s">
        <v>60</v>
      </c>
      <c r="D1219" t="s">
        <v>450</v>
      </c>
      <c r="E1219" t="s">
        <v>452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450</v>
      </c>
      <c r="AC1219" t="s">
        <v>472</v>
      </c>
      <c r="AD1219" t="s">
        <v>452</v>
      </c>
      <c r="AE1219" t="s">
        <v>614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416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450</v>
      </c>
      <c r="AC1220" t="s">
        <v>614</v>
      </c>
      <c r="AD1220" t="s">
        <v>450</v>
      </c>
      <c r="AE1220" t="s">
        <v>614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416</v>
      </c>
      <c r="C1221" t="s">
        <v>60</v>
      </c>
      <c r="D1221" t="s">
        <v>451</v>
      </c>
      <c r="E1221" t="s">
        <v>471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450</v>
      </c>
      <c r="AC1221" t="s">
        <v>479</v>
      </c>
      <c r="AD1221" t="s">
        <v>450</v>
      </c>
      <c r="AE1221" t="s">
        <v>614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416</v>
      </c>
      <c r="C1222" t="s">
        <v>60</v>
      </c>
      <c r="D1222" t="s">
        <v>451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628</v>
      </c>
      <c r="AD1222" t="s">
        <v>141</v>
      </c>
      <c r="AE1222" t="s">
        <v>614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416</v>
      </c>
      <c r="C1223" t="s">
        <v>60</v>
      </c>
      <c r="D1223" t="s">
        <v>451</v>
      </c>
      <c r="E1223" t="s">
        <v>451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471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416</v>
      </c>
      <c r="C1224" t="s">
        <v>60</v>
      </c>
      <c r="D1224" t="s">
        <v>451</v>
      </c>
      <c r="E1224" t="s">
        <v>473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471</v>
      </c>
      <c r="AD1224" t="s">
        <v>141</v>
      </c>
      <c r="AE1224" t="s">
        <v>614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416</v>
      </c>
      <c r="C1225" t="s">
        <v>60</v>
      </c>
      <c r="D1225" t="s">
        <v>451</v>
      </c>
      <c r="E1225" t="s">
        <v>472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450</v>
      </c>
      <c r="AD1225" t="s">
        <v>141</v>
      </c>
      <c r="AE1225" t="s">
        <v>614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416</v>
      </c>
      <c r="C1226" t="s">
        <v>60</v>
      </c>
      <c r="D1226" t="s">
        <v>452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416</v>
      </c>
      <c r="C1227" t="s">
        <v>60</v>
      </c>
      <c r="D1227" t="s">
        <v>452</v>
      </c>
      <c r="E1227" t="s">
        <v>452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614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416</v>
      </c>
      <c r="C1228" t="s">
        <v>60</v>
      </c>
      <c r="D1228" t="s">
        <v>604</v>
      </c>
      <c r="E1228" t="s">
        <v>604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452</v>
      </c>
      <c r="AE1228" t="s">
        <v>614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416</v>
      </c>
      <c r="C1229" t="s">
        <v>60</v>
      </c>
      <c r="D1229" t="s">
        <v>472</v>
      </c>
      <c r="E1229" t="s">
        <v>472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472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416</v>
      </c>
      <c r="C1230" t="s">
        <v>60</v>
      </c>
      <c r="D1230" t="s">
        <v>479</v>
      </c>
      <c r="E1230" t="s">
        <v>479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630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416</v>
      </c>
      <c r="C1231" t="s">
        <v>60</v>
      </c>
      <c r="D1231" t="s">
        <v>453</v>
      </c>
      <c r="E1231" t="s">
        <v>453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630</v>
      </c>
      <c r="AD1231" t="s">
        <v>141</v>
      </c>
      <c r="AE1231" t="s">
        <v>614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416</v>
      </c>
      <c r="C1232" t="s">
        <v>60</v>
      </c>
      <c r="D1232" t="s">
        <v>475</v>
      </c>
      <c r="E1232" t="s">
        <v>475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630</v>
      </c>
      <c r="AD1232" t="s">
        <v>451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416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473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416</v>
      </c>
      <c r="C1234" t="s">
        <v>62</v>
      </c>
      <c r="D1234" t="s">
        <v>471</v>
      </c>
      <c r="E1234" t="s">
        <v>471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473</v>
      </c>
      <c r="AD1234" t="s">
        <v>141</v>
      </c>
      <c r="AE1234" t="s">
        <v>614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416</v>
      </c>
      <c r="C1235" t="s">
        <v>62</v>
      </c>
      <c r="D1235" t="s">
        <v>471</v>
      </c>
      <c r="E1235" t="s">
        <v>451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473</v>
      </c>
      <c r="AD1235" t="s">
        <v>473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416</v>
      </c>
      <c r="C1236" t="s">
        <v>62</v>
      </c>
      <c r="D1236" t="s">
        <v>450</v>
      </c>
      <c r="E1236" t="s">
        <v>450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473</v>
      </c>
      <c r="AD1236" t="s">
        <v>473</v>
      </c>
      <c r="AE1236" t="s">
        <v>614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416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473</v>
      </c>
      <c r="AD1237" t="s">
        <v>472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416</v>
      </c>
      <c r="C1238" t="s">
        <v>62</v>
      </c>
      <c r="D1238" t="s">
        <v>141</v>
      </c>
      <c r="E1238" t="s">
        <v>604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452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416</v>
      </c>
      <c r="C1239" t="s">
        <v>62</v>
      </c>
      <c r="D1239" t="s">
        <v>141</v>
      </c>
      <c r="E1239" t="s">
        <v>472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452</v>
      </c>
      <c r="AD1239" t="s">
        <v>141</v>
      </c>
      <c r="AE1239" t="s">
        <v>614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416</v>
      </c>
      <c r="C1240" t="s">
        <v>62</v>
      </c>
      <c r="D1240" t="s">
        <v>451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452</v>
      </c>
      <c r="AD1240" t="s">
        <v>452</v>
      </c>
      <c r="AE1240" t="s">
        <v>614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416</v>
      </c>
      <c r="C1241" t="s">
        <v>62</v>
      </c>
      <c r="D1241" t="s">
        <v>451</v>
      </c>
      <c r="E1241" t="s">
        <v>451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452</v>
      </c>
      <c r="AD1241" t="s">
        <v>472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416</v>
      </c>
      <c r="C1242" t="s">
        <v>62</v>
      </c>
      <c r="D1242" t="s">
        <v>473</v>
      </c>
      <c r="E1242" t="s">
        <v>473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629</v>
      </c>
      <c r="AD1242" t="s">
        <v>471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416</v>
      </c>
      <c r="C1243" t="s">
        <v>62</v>
      </c>
      <c r="D1243" t="s">
        <v>452</v>
      </c>
      <c r="E1243" t="s">
        <v>450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629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416</v>
      </c>
      <c r="C1244" t="s">
        <v>62</v>
      </c>
      <c r="D1244" t="s">
        <v>452</v>
      </c>
      <c r="E1244" t="s">
        <v>451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629</v>
      </c>
      <c r="AD1244" t="s">
        <v>141</v>
      </c>
      <c r="AE1244" t="s">
        <v>614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416</v>
      </c>
      <c r="C1245" t="s">
        <v>62</v>
      </c>
      <c r="D1245" t="s">
        <v>452</v>
      </c>
      <c r="E1245" t="s">
        <v>452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629</v>
      </c>
      <c r="AD1245" t="s">
        <v>452</v>
      </c>
      <c r="AE1245" t="s">
        <v>614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416</v>
      </c>
      <c r="C1246" t="s">
        <v>62</v>
      </c>
      <c r="D1246" t="s">
        <v>452</v>
      </c>
      <c r="E1246" t="s">
        <v>604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629</v>
      </c>
      <c r="AD1246" t="s">
        <v>629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416</v>
      </c>
      <c r="C1247" t="s">
        <v>62</v>
      </c>
      <c r="D1247" t="s">
        <v>604</v>
      </c>
      <c r="E1247" t="s">
        <v>604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629</v>
      </c>
      <c r="AD1247" t="s">
        <v>629</v>
      </c>
      <c r="AE1247" t="s">
        <v>614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416</v>
      </c>
      <c r="C1248" t="s">
        <v>62</v>
      </c>
      <c r="D1248" t="s">
        <v>474</v>
      </c>
      <c r="E1248" t="s">
        <v>474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629</v>
      </c>
      <c r="AD1248" t="s">
        <v>472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416</v>
      </c>
      <c r="C1249" t="s">
        <v>62</v>
      </c>
      <c r="D1249" t="s">
        <v>472</v>
      </c>
      <c r="E1249" t="s">
        <v>451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474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416</v>
      </c>
      <c r="C1250" t="s">
        <v>62</v>
      </c>
      <c r="D1250" t="s">
        <v>472</v>
      </c>
      <c r="E1250" t="s">
        <v>472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474</v>
      </c>
      <c r="AD1250" t="s">
        <v>141</v>
      </c>
      <c r="AE1250" t="s">
        <v>614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416</v>
      </c>
      <c r="C1251" t="s">
        <v>62</v>
      </c>
      <c r="D1251" t="s">
        <v>479</v>
      </c>
      <c r="E1251" t="s">
        <v>479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474</v>
      </c>
      <c r="AD1251" t="s">
        <v>474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416</v>
      </c>
      <c r="C1252" t="s">
        <v>62</v>
      </c>
      <c r="D1252" t="s">
        <v>453</v>
      </c>
      <c r="E1252" t="s">
        <v>453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477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416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477</v>
      </c>
      <c r="AD1253" t="s">
        <v>141</v>
      </c>
      <c r="AE1253" t="s">
        <v>614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416</v>
      </c>
      <c r="C1254" t="s">
        <v>64</v>
      </c>
      <c r="D1254" t="s">
        <v>471</v>
      </c>
      <c r="E1254" t="s">
        <v>471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477</v>
      </c>
      <c r="AD1254" t="s">
        <v>451</v>
      </c>
      <c r="AE1254" t="s">
        <v>614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416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477</v>
      </c>
      <c r="AD1255" t="s">
        <v>477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416</v>
      </c>
      <c r="C1256" t="s">
        <v>64</v>
      </c>
      <c r="D1256" t="s">
        <v>141</v>
      </c>
      <c r="E1256" t="s">
        <v>473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472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416</v>
      </c>
      <c r="C1257" t="s">
        <v>64</v>
      </c>
      <c r="D1257" t="s">
        <v>141</v>
      </c>
      <c r="E1257" t="s">
        <v>472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472</v>
      </c>
      <c r="AD1257" t="s">
        <v>141</v>
      </c>
      <c r="AE1257" t="s">
        <v>614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416</v>
      </c>
      <c r="C1258" t="s">
        <v>64</v>
      </c>
      <c r="D1258" t="s">
        <v>451</v>
      </c>
      <c r="E1258" t="s">
        <v>451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472</v>
      </c>
      <c r="AD1258" t="s">
        <v>472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416</v>
      </c>
      <c r="C1259" t="s">
        <v>64</v>
      </c>
      <c r="D1259" t="s">
        <v>473</v>
      </c>
      <c r="E1259" t="s">
        <v>473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472</v>
      </c>
      <c r="AD1259" t="s">
        <v>472</v>
      </c>
      <c r="AE1259" t="s">
        <v>614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416</v>
      </c>
      <c r="C1260" t="s">
        <v>64</v>
      </c>
      <c r="D1260" t="s">
        <v>452</v>
      </c>
      <c r="E1260" t="s">
        <v>452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614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416</v>
      </c>
      <c r="C1261" t="s">
        <v>64</v>
      </c>
      <c r="D1261" t="s">
        <v>604</v>
      </c>
      <c r="E1261" t="s">
        <v>604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614</v>
      </c>
      <c r="AD1261" t="s">
        <v>141</v>
      </c>
      <c r="AE1261" t="s">
        <v>614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416</v>
      </c>
      <c r="C1262" t="s">
        <v>64</v>
      </c>
      <c r="D1262" t="s">
        <v>474</v>
      </c>
      <c r="E1262" t="s">
        <v>474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527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416</v>
      </c>
      <c r="C1263" t="s">
        <v>64</v>
      </c>
      <c r="D1263" t="s">
        <v>472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527</v>
      </c>
      <c r="AD1263" t="s">
        <v>141</v>
      </c>
      <c r="AE1263" t="s">
        <v>614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416</v>
      </c>
      <c r="C1264" t="s">
        <v>64</v>
      </c>
      <c r="D1264" t="s">
        <v>472</v>
      </c>
      <c r="E1264" t="s">
        <v>451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479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416</v>
      </c>
      <c r="C1265" t="s">
        <v>64</v>
      </c>
      <c r="D1265" t="s">
        <v>472</v>
      </c>
      <c r="E1265" t="s">
        <v>472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479</v>
      </c>
      <c r="AD1265" t="s">
        <v>141</v>
      </c>
      <c r="AE1265" t="s">
        <v>614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416</v>
      </c>
      <c r="C1266" t="s">
        <v>64</v>
      </c>
      <c r="D1266" t="s">
        <v>472</v>
      </c>
      <c r="E1266" t="s">
        <v>527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475</v>
      </c>
      <c r="AD1266" t="s">
        <v>141</v>
      </c>
      <c r="AE1266" t="s">
        <v>614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416</v>
      </c>
      <c r="C1267" t="s">
        <v>64</v>
      </c>
      <c r="D1267" t="s">
        <v>527</v>
      </c>
      <c r="E1267" t="s">
        <v>472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451</v>
      </c>
      <c r="AC1267" t="s">
        <v>628</v>
      </c>
      <c r="AD1267" t="s">
        <v>141</v>
      </c>
      <c r="AE1267" t="s">
        <v>614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416</v>
      </c>
      <c r="C1268" t="s">
        <v>64</v>
      </c>
      <c r="D1268" t="s">
        <v>479</v>
      </c>
      <c r="E1268" t="s">
        <v>479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451</v>
      </c>
      <c r="AC1268" t="s">
        <v>628</v>
      </c>
      <c r="AD1268" t="s">
        <v>451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416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451</v>
      </c>
      <c r="AC1269" t="s">
        <v>628</v>
      </c>
      <c r="AD1269" t="s">
        <v>451</v>
      </c>
      <c r="AE1269" t="s">
        <v>614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416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451</v>
      </c>
      <c r="AC1270" t="s">
        <v>628</v>
      </c>
      <c r="AD1270" t="s">
        <v>473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416</v>
      </c>
      <c r="C1271" t="s">
        <v>66</v>
      </c>
      <c r="D1271" t="s">
        <v>141</v>
      </c>
      <c r="E1271" t="s">
        <v>451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451</v>
      </c>
      <c r="AC1271" t="s">
        <v>471</v>
      </c>
      <c r="AD1271" t="s">
        <v>141</v>
      </c>
      <c r="AE1271" t="s">
        <v>614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416</v>
      </c>
      <c r="C1272" t="s">
        <v>66</v>
      </c>
      <c r="D1272" t="s">
        <v>141</v>
      </c>
      <c r="E1272" t="s">
        <v>473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451</v>
      </c>
      <c r="AC1272" t="s">
        <v>471</v>
      </c>
      <c r="AD1272" t="s">
        <v>451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416</v>
      </c>
      <c r="C1273" t="s">
        <v>66</v>
      </c>
      <c r="D1273" t="s">
        <v>451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451</v>
      </c>
      <c r="AC1273" t="s">
        <v>471</v>
      </c>
      <c r="AD1273" t="s">
        <v>451</v>
      </c>
      <c r="AE1273" t="s">
        <v>614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416</v>
      </c>
      <c r="C1274" t="s">
        <v>66</v>
      </c>
      <c r="D1274" t="s">
        <v>451</v>
      </c>
      <c r="E1274" t="s">
        <v>451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451</v>
      </c>
      <c r="AC1274" t="s">
        <v>450</v>
      </c>
      <c r="AD1274" t="s">
        <v>451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416</v>
      </c>
      <c r="C1275" t="s">
        <v>66</v>
      </c>
      <c r="D1275" t="s">
        <v>473</v>
      </c>
      <c r="E1275" t="s">
        <v>473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451</v>
      </c>
      <c r="AC1275" t="s">
        <v>450</v>
      </c>
      <c r="AD1275" t="s">
        <v>451</v>
      </c>
      <c r="AE1275" t="s">
        <v>614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416</v>
      </c>
      <c r="C1276" t="s">
        <v>66</v>
      </c>
      <c r="D1276" t="s">
        <v>452</v>
      </c>
      <c r="E1276" t="s">
        <v>452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451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416</v>
      </c>
      <c r="C1277" t="s">
        <v>66</v>
      </c>
      <c r="D1277" t="s">
        <v>604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451</v>
      </c>
      <c r="AC1277" t="s">
        <v>141</v>
      </c>
      <c r="AD1277" t="s">
        <v>141</v>
      </c>
      <c r="AE1277" t="s">
        <v>614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416</v>
      </c>
      <c r="C1278" t="s">
        <v>66</v>
      </c>
      <c r="D1278" t="s">
        <v>604</v>
      </c>
      <c r="E1278" t="s">
        <v>604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451</v>
      </c>
      <c r="AC1278" t="s">
        <v>141</v>
      </c>
      <c r="AD1278" t="s">
        <v>451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416</v>
      </c>
      <c r="C1279" t="s">
        <v>66</v>
      </c>
      <c r="D1279" t="s">
        <v>477</v>
      </c>
      <c r="E1279" t="s">
        <v>477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451</v>
      </c>
      <c r="AC1279" t="s">
        <v>141</v>
      </c>
      <c r="AD1279" t="s">
        <v>451</v>
      </c>
      <c r="AE1279" t="s">
        <v>614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416</v>
      </c>
      <c r="C1280" t="s">
        <v>66</v>
      </c>
      <c r="D1280" t="s">
        <v>472</v>
      </c>
      <c r="E1280" t="s">
        <v>472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451</v>
      </c>
      <c r="AC1280" t="s">
        <v>141</v>
      </c>
      <c r="AD1280" t="s">
        <v>473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416</v>
      </c>
      <c r="C1281" t="s">
        <v>66</v>
      </c>
      <c r="D1281" t="s">
        <v>472</v>
      </c>
      <c r="E1281" t="s">
        <v>527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451</v>
      </c>
      <c r="AC1281" t="s">
        <v>141</v>
      </c>
      <c r="AD1281" t="s">
        <v>472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416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451</v>
      </c>
      <c r="AC1282" t="s">
        <v>630</v>
      </c>
      <c r="AD1282" t="s">
        <v>141</v>
      </c>
      <c r="AE1282" t="s">
        <v>614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416</v>
      </c>
      <c r="C1283" t="s">
        <v>68</v>
      </c>
      <c r="D1283" t="s">
        <v>603</v>
      </c>
      <c r="E1283" t="s">
        <v>603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451</v>
      </c>
      <c r="AC1283" t="s">
        <v>630</v>
      </c>
      <c r="AD1283" t="s">
        <v>451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416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451</v>
      </c>
      <c r="AC1284" t="s">
        <v>630</v>
      </c>
      <c r="AD1284" t="s">
        <v>451</v>
      </c>
      <c r="AE1284" t="s">
        <v>614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416</v>
      </c>
      <c r="C1285" t="s">
        <v>68</v>
      </c>
      <c r="D1285" t="s">
        <v>141</v>
      </c>
      <c r="E1285" t="s">
        <v>473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451</v>
      </c>
      <c r="AC1285" t="s">
        <v>630</v>
      </c>
      <c r="AD1285" t="s">
        <v>473</v>
      </c>
      <c r="AE1285" t="s">
        <v>614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416</v>
      </c>
      <c r="C1286" t="s">
        <v>68</v>
      </c>
      <c r="D1286" t="s">
        <v>141</v>
      </c>
      <c r="E1286" t="s">
        <v>604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451</v>
      </c>
      <c r="AC1286" t="s">
        <v>630</v>
      </c>
      <c r="AD1286" t="s">
        <v>629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416</v>
      </c>
      <c r="C1287" t="s">
        <v>68</v>
      </c>
      <c r="D1287" t="s">
        <v>141</v>
      </c>
      <c r="E1287" t="s">
        <v>472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451</v>
      </c>
      <c r="AC1287" t="s">
        <v>630</v>
      </c>
      <c r="AD1287" t="s">
        <v>472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416</v>
      </c>
      <c r="C1288" t="s">
        <v>68</v>
      </c>
      <c r="D1288" t="s">
        <v>451</v>
      </c>
      <c r="E1288" t="s">
        <v>451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451</v>
      </c>
      <c r="AC1288" t="s">
        <v>630</v>
      </c>
      <c r="AD1288" t="s">
        <v>472</v>
      </c>
      <c r="AE1288" t="s">
        <v>614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416</v>
      </c>
      <c r="C1289" t="s">
        <v>68</v>
      </c>
      <c r="D1289" t="s">
        <v>451</v>
      </c>
      <c r="E1289" t="s">
        <v>472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451</v>
      </c>
      <c r="AC1289" t="s">
        <v>473</v>
      </c>
      <c r="AD1289" t="s">
        <v>628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416</v>
      </c>
      <c r="C1290" t="s">
        <v>68</v>
      </c>
      <c r="D1290" t="s">
        <v>473</v>
      </c>
      <c r="E1290" t="s">
        <v>473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451</v>
      </c>
      <c r="AC1290" t="s">
        <v>473</v>
      </c>
      <c r="AD1290" t="s">
        <v>471</v>
      </c>
      <c r="AE1290" t="s">
        <v>614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416</v>
      </c>
      <c r="C1291" t="s">
        <v>68</v>
      </c>
      <c r="D1291" t="s">
        <v>452</v>
      </c>
      <c r="E1291" t="s">
        <v>452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416</v>
      </c>
      <c r="C1292" t="s">
        <v>68</v>
      </c>
      <c r="D1292" t="s">
        <v>604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451</v>
      </c>
      <c r="AC1292" t="s">
        <v>473</v>
      </c>
      <c r="AD1292" t="s">
        <v>141</v>
      </c>
      <c r="AE1292" t="s">
        <v>614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416</v>
      </c>
      <c r="C1293" t="s">
        <v>68</v>
      </c>
      <c r="D1293" t="s">
        <v>604</v>
      </c>
      <c r="E1293" t="s">
        <v>604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451</v>
      </c>
      <c r="AC1293" t="s">
        <v>473</v>
      </c>
      <c r="AD1293" t="s">
        <v>451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416</v>
      </c>
      <c r="C1294" t="s">
        <v>68</v>
      </c>
      <c r="D1294" t="s">
        <v>474</v>
      </c>
      <c r="E1294" t="s">
        <v>474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451</v>
      </c>
      <c r="AC1294" t="s">
        <v>473</v>
      </c>
      <c r="AD1294" t="s">
        <v>451</v>
      </c>
      <c r="AE1294" t="s">
        <v>614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416</v>
      </c>
      <c r="C1295" t="s">
        <v>68</v>
      </c>
      <c r="D1295" t="s">
        <v>472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451</v>
      </c>
      <c r="AC1295" t="s">
        <v>473</v>
      </c>
      <c r="AD1295" t="s">
        <v>473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416</v>
      </c>
      <c r="C1296" t="s">
        <v>68</v>
      </c>
      <c r="D1296" t="s">
        <v>472</v>
      </c>
      <c r="E1296" t="s">
        <v>472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451</v>
      </c>
      <c r="AC1296" t="s">
        <v>473</v>
      </c>
      <c r="AD1296" t="s">
        <v>452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417</v>
      </c>
      <c r="C1297" t="s">
        <v>52</v>
      </c>
      <c r="D1297" t="s">
        <v>450</v>
      </c>
      <c r="E1297" t="s">
        <v>450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451</v>
      </c>
      <c r="AC1297" t="s">
        <v>452</v>
      </c>
      <c r="AD1297" t="s">
        <v>471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417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451</v>
      </c>
      <c r="AC1298" t="s">
        <v>452</v>
      </c>
      <c r="AD1298" t="s">
        <v>451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417</v>
      </c>
      <c r="C1299" t="s">
        <v>52</v>
      </c>
      <c r="D1299" t="s">
        <v>451</v>
      </c>
      <c r="E1299" t="s">
        <v>451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451</v>
      </c>
      <c r="AC1299" t="s">
        <v>452</v>
      </c>
      <c r="AD1299" t="s">
        <v>451</v>
      </c>
      <c r="AE1299" t="s">
        <v>614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417</v>
      </c>
      <c r="C1300" t="s">
        <v>52</v>
      </c>
      <c r="D1300" t="s">
        <v>452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451</v>
      </c>
      <c r="AC1300" t="s">
        <v>452</v>
      </c>
      <c r="AD1300" t="s">
        <v>452</v>
      </c>
      <c r="AE1300" t="s">
        <v>614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417</v>
      </c>
      <c r="C1301" t="s">
        <v>52</v>
      </c>
      <c r="D1301" t="s">
        <v>452</v>
      </c>
      <c r="E1301" t="s">
        <v>452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451</v>
      </c>
      <c r="AC1301" t="s">
        <v>629</v>
      </c>
      <c r="AD1301" t="s">
        <v>471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417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451</v>
      </c>
      <c r="AC1302" t="s">
        <v>629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417</v>
      </c>
      <c r="C1303" t="s">
        <v>54</v>
      </c>
      <c r="D1303" t="s">
        <v>451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451</v>
      </c>
      <c r="AC1303" t="s">
        <v>629</v>
      </c>
      <c r="AD1303" t="s">
        <v>141</v>
      </c>
      <c r="AE1303" t="s">
        <v>614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417</v>
      </c>
      <c r="C1304" t="s">
        <v>54</v>
      </c>
      <c r="D1304" t="s">
        <v>451</v>
      </c>
      <c r="E1304" t="s">
        <v>451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451</v>
      </c>
      <c r="AC1304" t="s">
        <v>629</v>
      </c>
      <c r="AD1304" t="s">
        <v>451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417</v>
      </c>
      <c r="C1305" t="s">
        <v>54</v>
      </c>
      <c r="D1305" t="s">
        <v>452</v>
      </c>
      <c r="E1305" t="s">
        <v>452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451</v>
      </c>
      <c r="AC1305" t="s">
        <v>629</v>
      </c>
      <c r="AD1305" t="s">
        <v>451</v>
      </c>
      <c r="AE1305" t="s">
        <v>614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417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451</v>
      </c>
      <c r="AC1306" t="s">
        <v>629</v>
      </c>
      <c r="AD1306" t="s">
        <v>473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417</v>
      </c>
      <c r="C1307" t="s">
        <v>56</v>
      </c>
      <c r="D1307" t="s">
        <v>450</v>
      </c>
      <c r="E1307" t="s">
        <v>450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451</v>
      </c>
      <c r="AC1307" t="s">
        <v>629</v>
      </c>
      <c r="AD1307" t="s">
        <v>452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417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451</v>
      </c>
      <c r="AC1308" t="s">
        <v>629</v>
      </c>
      <c r="AD1308" t="s">
        <v>629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417</v>
      </c>
      <c r="C1309" t="s">
        <v>56</v>
      </c>
      <c r="D1309" t="s">
        <v>451</v>
      </c>
      <c r="E1309" t="s">
        <v>451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451</v>
      </c>
      <c r="AC1309" t="s">
        <v>474</v>
      </c>
      <c r="AD1309" t="s">
        <v>141</v>
      </c>
      <c r="AE1309" t="s">
        <v>614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417</v>
      </c>
      <c r="C1310" t="s">
        <v>56</v>
      </c>
      <c r="D1310" t="s">
        <v>452</v>
      </c>
      <c r="E1310" t="s">
        <v>452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451</v>
      </c>
      <c r="AC1310" t="s">
        <v>474</v>
      </c>
      <c r="AD1310" t="s">
        <v>451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417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451</v>
      </c>
      <c r="AC1311" t="s">
        <v>474</v>
      </c>
      <c r="AD1311" t="s">
        <v>451</v>
      </c>
      <c r="AE1311" t="s">
        <v>614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417</v>
      </c>
      <c r="C1312" t="s">
        <v>58</v>
      </c>
      <c r="D1312" t="s">
        <v>450</v>
      </c>
      <c r="E1312" t="s">
        <v>450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451</v>
      </c>
      <c r="AC1312" t="s">
        <v>477</v>
      </c>
      <c r="AD1312" t="s">
        <v>451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417</v>
      </c>
      <c r="C1313" t="s">
        <v>58</v>
      </c>
      <c r="D1313" t="s">
        <v>451</v>
      </c>
      <c r="E1313" t="s">
        <v>451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451</v>
      </c>
      <c r="AC1313" t="s">
        <v>477</v>
      </c>
      <c r="AD1313" t="s">
        <v>451</v>
      </c>
      <c r="AE1313" t="s">
        <v>614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417</v>
      </c>
      <c r="C1314" t="s">
        <v>58</v>
      </c>
      <c r="D1314" t="s">
        <v>452</v>
      </c>
      <c r="E1314" t="s">
        <v>452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451</v>
      </c>
      <c r="AC1314" t="s">
        <v>477</v>
      </c>
      <c r="AD1314" t="s">
        <v>477</v>
      </c>
      <c r="AE1314" t="s">
        <v>614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417</v>
      </c>
      <c r="C1315" t="s">
        <v>60</v>
      </c>
      <c r="D1315" t="s">
        <v>450</v>
      </c>
      <c r="E1315" t="s">
        <v>450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451</v>
      </c>
      <c r="AC1315" t="s">
        <v>472</v>
      </c>
      <c r="AD1315" t="s">
        <v>628</v>
      </c>
      <c r="AE1315" t="s">
        <v>614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417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451</v>
      </c>
      <c r="AC1316" t="s">
        <v>472</v>
      </c>
      <c r="AD1316" t="s">
        <v>471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417</v>
      </c>
      <c r="C1317" t="s">
        <v>60</v>
      </c>
      <c r="D1317" t="s">
        <v>141</v>
      </c>
      <c r="E1317" t="s">
        <v>452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451</v>
      </c>
      <c r="AC1317" t="s">
        <v>472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417</v>
      </c>
      <c r="C1318" t="s">
        <v>60</v>
      </c>
      <c r="D1318" t="s">
        <v>451</v>
      </c>
      <c r="E1318" t="s">
        <v>450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451</v>
      </c>
      <c r="AC1318" t="s">
        <v>472</v>
      </c>
      <c r="AD1318" t="s">
        <v>141</v>
      </c>
      <c r="AE1318" t="s">
        <v>614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417</v>
      </c>
      <c r="C1319" t="s">
        <v>60</v>
      </c>
      <c r="D1319" t="s">
        <v>451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451</v>
      </c>
      <c r="AC1319" t="s">
        <v>472</v>
      </c>
      <c r="AD1319" t="s">
        <v>451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417</v>
      </c>
      <c r="C1320" t="s">
        <v>60</v>
      </c>
      <c r="D1320" t="s">
        <v>451</v>
      </c>
      <c r="E1320" t="s">
        <v>451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451</v>
      </c>
      <c r="AC1320" t="s">
        <v>472</v>
      </c>
      <c r="AD1320" t="s">
        <v>451</v>
      </c>
      <c r="AE1320" t="s">
        <v>614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417</v>
      </c>
      <c r="C1321" t="s">
        <v>60</v>
      </c>
      <c r="D1321" t="s">
        <v>451</v>
      </c>
      <c r="E1321" t="s">
        <v>473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451</v>
      </c>
      <c r="AC1321" t="s">
        <v>472</v>
      </c>
      <c r="AD1321" t="s">
        <v>473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417</v>
      </c>
      <c r="C1322" t="s">
        <v>60</v>
      </c>
      <c r="D1322" t="s">
        <v>451</v>
      </c>
      <c r="E1322" t="s">
        <v>452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451</v>
      </c>
      <c r="AC1322" t="s">
        <v>472</v>
      </c>
      <c r="AD1322" t="s">
        <v>452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417</v>
      </c>
      <c r="C1323" t="s">
        <v>60</v>
      </c>
      <c r="D1323" t="s">
        <v>451</v>
      </c>
      <c r="E1323" t="s">
        <v>472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451</v>
      </c>
      <c r="AC1323" t="s">
        <v>472</v>
      </c>
      <c r="AD1323" t="s">
        <v>452</v>
      </c>
      <c r="AE1323" t="s">
        <v>614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417</v>
      </c>
      <c r="C1324" t="s">
        <v>60</v>
      </c>
      <c r="D1324" t="s">
        <v>473</v>
      </c>
      <c r="E1324" t="s">
        <v>473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451</v>
      </c>
      <c r="AC1324" t="s">
        <v>472</v>
      </c>
      <c r="AD1324" t="s">
        <v>472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417</v>
      </c>
      <c r="C1325" t="s">
        <v>60</v>
      </c>
      <c r="D1325" t="s">
        <v>452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451</v>
      </c>
      <c r="AC1325" t="s">
        <v>472</v>
      </c>
      <c r="AD1325" t="s">
        <v>472</v>
      </c>
      <c r="AE1325" t="s">
        <v>614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417</v>
      </c>
      <c r="C1326" t="s">
        <v>60</v>
      </c>
      <c r="D1326" t="s">
        <v>452</v>
      </c>
      <c r="E1326" t="s">
        <v>452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451</v>
      </c>
      <c r="AC1326" t="s">
        <v>614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417</v>
      </c>
      <c r="C1327" t="s">
        <v>60</v>
      </c>
      <c r="D1327" t="s">
        <v>452</v>
      </c>
      <c r="E1327" t="s">
        <v>472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451</v>
      </c>
      <c r="AC1327" t="s">
        <v>614</v>
      </c>
      <c r="AD1327" t="s">
        <v>141</v>
      </c>
      <c r="AE1327" t="s">
        <v>614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417</v>
      </c>
      <c r="C1328" t="s">
        <v>60</v>
      </c>
      <c r="D1328" t="s">
        <v>604</v>
      </c>
      <c r="E1328" t="s">
        <v>604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451</v>
      </c>
      <c r="AC1328" t="s">
        <v>614</v>
      </c>
      <c r="AD1328" t="s">
        <v>451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417</v>
      </c>
      <c r="C1329" t="s">
        <v>60</v>
      </c>
      <c r="D1329" t="s">
        <v>474</v>
      </c>
      <c r="E1329" t="s">
        <v>474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451</v>
      </c>
      <c r="AC1329" t="s">
        <v>614</v>
      </c>
      <c r="AD1329" t="s">
        <v>451</v>
      </c>
      <c r="AE1329" t="s">
        <v>614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417</v>
      </c>
      <c r="C1330" t="s">
        <v>60</v>
      </c>
      <c r="D1330" t="s">
        <v>472</v>
      </c>
      <c r="E1330" t="s">
        <v>472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451</v>
      </c>
      <c r="AC1330" t="s">
        <v>614</v>
      </c>
      <c r="AD1330" t="s">
        <v>452</v>
      </c>
      <c r="AE1330" t="s">
        <v>614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417</v>
      </c>
      <c r="C1331" t="s">
        <v>62</v>
      </c>
      <c r="D1331" t="s">
        <v>471</v>
      </c>
      <c r="E1331" t="s">
        <v>451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451</v>
      </c>
      <c r="AC1331" t="s">
        <v>614</v>
      </c>
      <c r="AD1331" t="s">
        <v>472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417</v>
      </c>
      <c r="C1332" t="s">
        <v>62</v>
      </c>
      <c r="D1332" t="s">
        <v>450</v>
      </c>
      <c r="E1332" t="s">
        <v>450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451</v>
      </c>
      <c r="AC1332" t="s">
        <v>527</v>
      </c>
      <c r="AD1332" t="s">
        <v>471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417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451</v>
      </c>
      <c r="AC1333" t="s">
        <v>527</v>
      </c>
      <c r="AD1333" t="s">
        <v>451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417</v>
      </c>
      <c r="C1334" t="s">
        <v>62</v>
      </c>
      <c r="D1334" t="s">
        <v>141</v>
      </c>
      <c r="E1334" t="s">
        <v>473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451</v>
      </c>
      <c r="AC1334" t="s">
        <v>527</v>
      </c>
      <c r="AD1334" t="s">
        <v>451</v>
      </c>
      <c r="AE1334" t="s">
        <v>614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417</v>
      </c>
      <c r="C1335" t="s">
        <v>62</v>
      </c>
      <c r="D1335" t="s">
        <v>141</v>
      </c>
      <c r="E1335" t="s">
        <v>472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451</v>
      </c>
      <c r="AC1335" t="s">
        <v>479</v>
      </c>
      <c r="AD1335" t="s">
        <v>141</v>
      </c>
      <c r="AE1335" t="s">
        <v>614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417</v>
      </c>
      <c r="C1336" t="s">
        <v>62</v>
      </c>
      <c r="D1336" t="s">
        <v>451</v>
      </c>
      <c r="E1336" t="s">
        <v>471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451</v>
      </c>
      <c r="AC1336" t="s">
        <v>479</v>
      </c>
      <c r="AD1336" t="s">
        <v>451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417</v>
      </c>
      <c r="C1337" t="s">
        <v>62</v>
      </c>
      <c r="D1337" t="s">
        <v>451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451</v>
      </c>
      <c r="AC1337" t="s">
        <v>479</v>
      </c>
      <c r="AD1337" t="s">
        <v>451</v>
      </c>
      <c r="AE1337" t="s">
        <v>614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417</v>
      </c>
      <c r="C1338" t="s">
        <v>62</v>
      </c>
      <c r="D1338" t="s">
        <v>451</v>
      </c>
      <c r="E1338" t="s">
        <v>451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451</v>
      </c>
      <c r="AC1338" t="s">
        <v>479</v>
      </c>
      <c r="AD1338" t="s">
        <v>473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417</v>
      </c>
      <c r="C1339" t="s">
        <v>62</v>
      </c>
      <c r="D1339" t="s">
        <v>451</v>
      </c>
      <c r="E1339" t="s">
        <v>452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451</v>
      </c>
      <c r="AC1339" t="s">
        <v>453</v>
      </c>
      <c r="AD1339" t="s">
        <v>451</v>
      </c>
      <c r="AE1339" t="s">
        <v>614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417</v>
      </c>
      <c r="C1340" t="s">
        <v>62</v>
      </c>
      <c r="D1340" t="s">
        <v>473</v>
      </c>
      <c r="E1340" t="s">
        <v>473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451</v>
      </c>
      <c r="AC1340" t="s">
        <v>475</v>
      </c>
      <c r="AD1340" t="s">
        <v>451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417</v>
      </c>
      <c r="C1341" t="s">
        <v>62</v>
      </c>
      <c r="D1341" t="s">
        <v>452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451</v>
      </c>
      <c r="AC1341" t="s">
        <v>475</v>
      </c>
      <c r="AD1341" t="s">
        <v>451</v>
      </c>
      <c r="AE1341" t="s">
        <v>614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417</v>
      </c>
      <c r="C1342" t="s">
        <v>62</v>
      </c>
      <c r="D1342" t="s">
        <v>452</v>
      </c>
      <c r="E1342" t="s">
        <v>451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473</v>
      </c>
      <c r="AC1342" t="s">
        <v>471</v>
      </c>
      <c r="AD1342" t="s">
        <v>473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417</v>
      </c>
      <c r="C1343" t="s">
        <v>62</v>
      </c>
      <c r="D1343" t="s">
        <v>452</v>
      </c>
      <c r="E1343" t="s">
        <v>452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473</v>
      </c>
      <c r="AC1343" t="s">
        <v>141</v>
      </c>
      <c r="AD1343" t="s">
        <v>141</v>
      </c>
      <c r="AE1343" t="s">
        <v>614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417</v>
      </c>
      <c r="C1344" t="s">
        <v>62</v>
      </c>
      <c r="D1344" t="s">
        <v>604</v>
      </c>
      <c r="E1344" t="s">
        <v>604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473</v>
      </c>
      <c r="AC1344" t="s">
        <v>141</v>
      </c>
      <c r="AD1344" t="s">
        <v>451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417</v>
      </c>
      <c r="C1345" t="s">
        <v>62</v>
      </c>
      <c r="D1345" t="s">
        <v>474</v>
      </c>
      <c r="E1345" t="s">
        <v>474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473</v>
      </c>
      <c r="AC1345" t="s">
        <v>141</v>
      </c>
      <c r="AD1345" t="s">
        <v>473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417</v>
      </c>
      <c r="C1346" t="s">
        <v>62</v>
      </c>
      <c r="D1346" t="s">
        <v>477</v>
      </c>
      <c r="E1346" t="s">
        <v>477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473</v>
      </c>
      <c r="AC1346" t="s">
        <v>141</v>
      </c>
      <c r="AD1346" t="s">
        <v>473</v>
      </c>
      <c r="AE1346" t="s">
        <v>614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417</v>
      </c>
      <c r="C1347" t="s">
        <v>62</v>
      </c>
      <c r="D1347" t="s">
        <v>472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473</v>
      </c>
      <c r="AC1347" t="s">
        <v>630</v>
      </c>
      <c r="AD1347" t="s">
        <v>473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417</v>
      </c>
      <c r="C1348" t="s">
        <v>62</v>
      </c>
      <c r="D1348" t="s">
        <v>472</v>
      </c>
      <c r="E1348" t="s">
        <v>472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473</v>
      </c>
      <c r="AC1348" t="s">
        <v>473</v>
      </c>
      <c r="AD1348" t="s">
        <v>141</v>
      </c>
      <c r="AE1348" t="s">
        <v>614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417</v>
      </c>
      <c r="C1349" t="s">
        <v>62</v>
      </c>
      <c r="D1349" t="s">
        <v>453</v>
      </c>
      <c r="E1349" t="s">
        <v>453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473</v>
      </c>
      <c r="AC1349" t="s">
        <v>473</v>
      </c>
      <c r="AD1349" t="s">
        <v>451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417</v>
      </c>
      <c r="C1350" t="s">
        <v>64</v>
      </c>
      <c r="D1350" t="s">
        <v>450</v>
      </c>
      <c r="E1350" t="s">
        <v>450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473</v>
      </c>
      <c r="AC1350" t="s">
        <v>473</v>
      </c>
      <c r="AD1350" t="s">
        <v>473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417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473</v>
      </c>
      <c r="AC1351" t="s">
        <v>473</v>
      </c>
      <c r="AD1351" t="s">
        <v>473</v>
      </c>
      <c r="AE1351" t="s">
        <v>614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417</v>
      </c>
      <c r="C1352" t="s">
        <v>64</v>
      </c>
      <c r="D1352" t="s">
        <v>141</v>
      </c>
      <c r="E1352" t="s">
        <v>472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473</v>
      </c>
      <c r="AC1352" t="s">
        <v>474</v>
      </c>
      <c r="AD1352" t="s">
        <v>473</v>
      </c>
      <c r="AE1352" t="s">
        <v>614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417</v>
      </c>
      <c r="C1353" t="s">
        <v>64</v>
      </c>
      <c r="D1353" t="s">
        <v>451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473</v>
      </c>
      <c r="AC1353" t="s">
        <v>477</v>
      </c>
      <c r="AD1353" t="s">
        <v>473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417</v>
      </c>
      <c r="C1354" t="s">
        <v>64</v>
      </c>
      <c r="D1354" t="s">
        <v>451</v>
      </c>
      <c r="E1354" t="s">
        <v>451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473</v>
      </c>
      <c r="AC1354" t="s">
        <v>472</v>
      </c>
      <c r="AD1354" t="s">
        <v>451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417</v>
      </c>
      <c r="C1355" t="s">
        <v>64</v>
      </c>
      <c r="D1355" t="s">
        <v>473</v>
      </c>
      <c r="E1355" t="s">
        <v>473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473</v>
      </c>
      <c r="AC1355" t="s">
        <v>472</v>
      </c>
      <c r="AD1355" t="s">
        <v>473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417</v>
      </c>
      <c r="C1356" t="s">
        <v>64</v>
      </c>
      <c r="D1356" t="s">
        <v>452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473</v>
      </c>
      <c r="AC1356" t="s">
        <v>614</v>
      </c>
      <c r="AD1356" t="s">
        <v>141</v>
      </c>
      <c r="AE1356" t="s">
        <v>614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417</v>
      </c>
      <c r="C1357" t="s">
        <v>64</v>
      </c>
      <c r="D1357" t="s">
        <v>452</v>
      </c>
      <c r="E1357" t="s">
        <v>452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473</v>
      </c>
      <c r="AC1357" t="s">
        <v>614</v>
      </c>
      <c r="AD1357" t="s">
        <v>451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417</v>
      </c>
      <c r="C1358" t="s">
        <v>64</v>
      </c>
      <c r="D1358" t="s">
        <v>604</v>
      </c>
      <c r="E1358" t="s">
        <v>604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473</v>
      </c>
      <c r="AC1358" t="s">
        <v>614</v>
      </c>
      <c r="AD1358" t="s">
        <v>473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417</v>
      </c>
      <c r="C1359" t="s">
        <v>64</v>
      </c>
      <c r="D1359" t="s">
        <v>474</v>
      </c>
      <c r="E1359" t="s">
        <v>474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473</v>
      </c>
      <c r="AC1359" t="s">
        <v>614</v>
      </c>
      <c r="AD1359" t="s">
        <v>473</v>
      </c>
      <c r="AE1359" t="s">
        <v>614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417</v>
      </c>
      <c r="C1360" t="s">
        <v>64</v>
      </c>
      <c r="D1360" t="s">
        <v>477</v>
      </c>
      <c r="E1360" t="s">
        <v>477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473</v>
      </c>
      <c r="AC1360" t="s">
        <v>479</v>
      </c>
      <c r="AD1360" t="s">
        <v>473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417</v>
      </c>
      <c r="C1361" t="s">
        <v>64</v>
      </c>
      <c r="D1361" t="s">
        <v>472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452</v>
      </c>
      <c r="AC1361" t="s">
        <v>628</v>
      </c>
      <c r="AD1361" t="s">
        <v>141</v>
      </c>
      <c r="AE1361" t="s">
        <v>614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417</v>
      </c>
      <c r="C1362" t="s">
        <v>64</v>
      </c>
      <c r="D1362" t="s">
        <v>472</v>
      </c>
      <c r="E1362" t="s">
        <v>472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452</v>
      </c>
      <c r="AC1362" t="s">
        <v>628</v>
      </c>
      <c r="AD1362" t="s">
        <v>452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417</v>
      </c>
      <c r="C1363" t="s">
        <v>66</v>
      </c>
      <c r="D1363" t="s">
        <v>450</v>
      </c>
      <c r="E1363" t="s">
        <v>450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452</v>
      </c>
      <c r="AC1363" t="s">
        <v>628</v>
      </c>
      <c r="AD1363" t="s">
        <v>452</v>
      </c>
      <c r="AE1363" t="s">
        <v>614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417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452</v>
      </c>
      <c r="AC1364" t="s">
        <v>471</v>
      </c>
      <c r="AD1364" t="s">
        <v>452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417</v>
      </c>
      <c r="C1365" t="s">
        <v>66</v>
      </c>
      <c r="D1365" t="s">
        <v>141</v>
      </c>
      <c r="E1365" t="s">
        <v>604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452</v>
      </c>
      <c r="AC1365" t="s">
        <v>471</v>
      </c>
      <c r="AD1365" t="s">
        <v>452</v>
      </c>
      <c r="AE1365" t="s">
        <v>614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417</v>
      </c>
      <c r="C1366" t="s">
        <v>66</v>
      </c>
      <c r="D1366" t="s">
        <v>141</v>
      </c>
      <c r="E1366" t="s">
        <v>472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452</v>
      </c>
      <c r="AC1366" t="s">
        <v>450</v>
      </c>
      <c r="AD1366" t="s">
        <v>452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417</v>
      </c>
      <c r="C1367" t="s">
        <v>66</v>
      </c>
      <c r="D1367" t="s">
        <v>451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452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417</v>
      </c>
      <c r="C1368" t="s">
        <v>66</v>
      </c>
      <c r="D1368" t="s">
        <v>451</v>
      </c>
      <c r="E1368" t="s">
        <v>451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452</v>
      </c>
      <c r="AC1368" t="s">
        <v>141</v>
      </c>
      <c r="AD1368" t="s">
        <v>141</v>
      </c>
      <c r="AE1368" t="s">
        <v>614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417</v>
      </c>
      <c r="C1369" t="s">
        <v>66</v>
      </c>
      <c r="D1369" t="s">
        <v>473</v>
      </c>
      <c r="E1369" t="s">
        <v>473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452</v>
      </c>
      <c r="AC1369" t="s">
        <v>141</v>
      </c>
      <c r="AD1369" t="s">
        <v>451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417</v>
      </c>
      <c r="C1370" t="s">
        <v>66</v>
      </c>
      <c r="D1370" t="s">
        <v>452</v>
      </c>
      <c r="E1370" t="s">
        <v>452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452</v>
      </c>
      <c r="AC1370" t="s">
        <v>141</v>
      </c>
      <c r="AD1370" t="s">
        <v>452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417</v>
      </c>
      <c r="C1371" t="s">
        <v>66</v>
      </c>
      <c r="D1371" t="s">
        <v>604</v>
      </c>
      <c r="E1371" t="s">
        <v>604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452</v>
      </c>
      <c r="AC1371" t="s">
        <v>141</v>
      </c>
      <c r="AD1371" t="s">
        <v>452</v>
      </c>
      <c r="AE1371" t="s">
        <v>614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417</v>
      </c>
      <c r="C1372" t="s">
        <v>66</v>
      </c>
      <c r="D1372" t="s">
        <v>474</v>
      </c>
      <c r="E1372" t="s">
        <v>474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452</v>
      </c>
      <c r="AC1372" t="s">
        <v>141</v>
      </c>
      <c r="AD1372" t="s">
        <v>629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417</v>
      </c>
      <c r="C1373" t="s">
        <v>66</v>
      </c>
      <c r="D1373" t="s">
        <v>477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452</v>
      </c>
      <c r="AC1373" t="s">
        <v>630</v>
      </c>
      <c r="AD1373" t="s">
        <v>452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417</v>
      </c>
      <c r="C1374" t="s">
        <v>66</v>
      </c>
      <c r="D1374" t="s">
        <v>477</v>
      </c>
      <c r="E1374" t="s">
        <v>477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452</v>
      </c>
      <c r="AC1374" t="s">
        <v>630</v>
      </c>
      <c r="AD1374" t="s">
        <v>452</v>
      </c>
      <c r="AE1374" t="s">
        <v>614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417</v>
      </c>
      <c r="C1375" t="s">
        <v>66</v>
      </c>
      <c r="D1375" t="s">
        <v>472</v>
      </c>
      <c r="E1375" t="s">
        <v>472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452</v>
      </c>
      <c r="AC1375" t="s">
        <v>473</v>
      </c>
      <c r="AD1375" t="s">
        <v>471</v>
      </c>
      <c r="AE1375" t="s">
        <v>614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417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452</v>
      </c>
      <c r="AC1376" t="s">
        <v>473</v>
      </c>
      <c r="AD1376" t="s">
        <v>141</v>
      </c>
      <c r="AE1376" t="s">
        <v>614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417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452</v>
      </c>
      <c r="AC1377" t="s">
        <v>473</v>
      </c>
      <c r="AD1377" t="s">
        <v>452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417</v>
      </c>
      <c r="C1378" t="s">
        <v>68</v>
      </c>
      <c r="D1378" t="s">
        <v>141</v>
      </c>
      <c r="E1378" t="s">
        <v>451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452</v>
      </c>
      <c r="AC1378" t="s">
        <v>473</v>
      </c>
      <c r="AD1378" t="s">
        <v>452</v>
      </c>
      <c r="AE1378" t="s">
        <v>614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417</v>
      </c>
      <c r="C1379" t="s">
        <v>68</v>
      </c>
      <c r="D1379" t="s">
        <v>141</v>
      </c>
      <c r="E1379" t="s">
        <v>472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452</v>
      </c>
      <c r="AC1379" t="s">
        <v>452</v>
      </c>
      <c r="AD1379" t="s">
        <v>450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417</v>
      </c>
      <c r="C1380" t="s">
        <v>68</v>
      </c>
      <c r="D1380" t="s">
        <v>451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452</v>
      </c>
      <c r="AC1380" t="s">
        <v>452</v>
      </c>
      <c r="AD1380" t="s">
        <v>450</v>
      </c>
      <c r="AE1380" t="s">
        <v>614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417</v>
      </c>
      <c r="C1381" t="s">
        <v>68</v>
      </c>
      <c r="D1381" t="s">
        <v>451</v>
      </c>
      <c r="E1381" t="s">
        <v>451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452</v>
      </c>
      <c r="AC1381" t="s">
        <v>452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417</v>
      </c>
      <c r="C1382" t="s">
        <v>68</v>
      </c>
      <c r="D1382" t="s">
        <v>473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452</v>
      </c>
      <c r="AC1382" t="s">
        <v>452</v>
      </c>
      <c r="AD1382" t="s">
        <v>141</v>
      </c>
      <c r="AE1382" t="s">
        <v>614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417</v>
      </c>
      <c r="C1383" t="s">
        <v>68</v>
      </c>
      <c r="D1383" t="s">
        <v>473</v>
      </c>
      <c r="E1383" t="s">
        <v>451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452</v>
      </c>
      <c r="AC1383" t="s">
        <v>452</v>
      </c>
      <c r="AD1383" t="s">
        <v>451</v>
      </c>
      <c r="AE1383" t="s">
        <v>614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417</v>
      </c>
      <c r="C1384" t="s">
        <v>68</v>
      </c>
      <c r="D1384" t="s">
        <v>473</v>
      </c>
      <c r="E1384" t="s">
        <v>473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452</v>
      </c>
      <c r="AC1384" t="s">
        <v>452</v>
      </c>
      <c r="AD1384" t="s">
        <v>452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417</v>
      </c>
      <c r="C1385" t="s">
        <v>68</v>
      </c>
      <c r="D1385" t="s">
        <v>473</v>
      </c>
      <c r="E1385" t="s">
        <v>477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452</v>
      </c>
      <c r="AC1385" t="s">
        <v>452</v>
      </c>
      <c r="AD1385" t="s">
        <v>452</v>
      </c>
      <c r="AE1385" t="s">
        <v>614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417</v>
      </c>
      <c r="C1386" t="s">
        <v>68</v>
      </c>
      <c r="D1386" t="s">
        <v>452</v>
      </c>
      <c r="E1386" t="s">
        <v>452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452</v>
      </c>
      <c r="AC1386" t="s">
        <v>452</v>
      </c>
      <c r="AD1386" t="s">
        <v>629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417</v>
      </c>
      <c r="C1387" t="s">
        <v>68</v>
      </c>
      <c r="D1387" t="s">
        <v>604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452</v>
      </c>
      <c r="AC1387" t="s">
        <v>452</v>
      </c>
      <c r="AD1387" t="s">
        <v>629</v>
      </c>
      <c r="AE1387" t="s">
        <v>614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417</v>
      </c>
      <c r="C1388" t="s">
        <v>68</v>
      </c>
      <c r="D1388" t="s">
        <v>604</v>
      </c>
      <c r="E1388" t="s">
        <v>604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452</v>
      </c>
      <c r="AC1388" t="s">
        <v>452</v>
      </c>
      <c r="AD1388" t="s">
        <v>474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417</v>
      </c>
      <c r="C1389" t="s">
        <v>68</v>
      </c>
      <c r="D1389" t="s">
        <v>474</v>
      </c>
      <c r="E1389" t="s">
        <v>474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452</v>
      </c>
      <c r="AC1389" t="s">
        <v>452</v>
      </c>
      <c r="AD1389" t="s">
        <v>472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417</v>
      </c>
      <c r="C1390" t="s">
        <v>68</v>
      </c>
      <c r="D1390" t="s">
        <v>477</v>
      </c>
      <c r="E1390" t="s">
        <v>477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452</v>
      </c>
      <c r="AC1390" t="s">
        <v>452</v>
      </c>
      <c r="AD1390" t="s">
        <v>472</v>
      </c>
      <c r="AE1390" t="s">
        <v>614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417</v>
      </c>
      <c r="C1391" t="s">
        <v>68</v>
      </c>
      <c r="D1391" t="s">
        <v>472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452</v>
      </c>
      <c r="AC1391" t="s">
        <v>629</v>
      </c>
      <c r="AD1391" t="s">
        <v>450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417</v>
      </c>
      <c r="C1392" t="s">
        <v>68</v>
      </c>
      <c r="D1392" t="s">
        <v>472</v>
      </c>
      <c r="E1392" t="s">
        <v>472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452</v>
      </c>
      <c r="AC1392" t="s">
        <v>629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417</v>
      </c>
      <c r="C1393" t="s">
        <v>68</v>
      </c>
      <c r="D1393" t="s">
        <v>472</v>
      </c>
      <c r="E1393" t="s">
        <v>527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452</v>
      </c>
      <c r="AC1393" t="s">
        <v>629</v>
      </c>
      <c r="AD1393" t="s">
        <v>141</v>
      </c>
      <c r="AE1393" t="s">
        <v>614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417</v>
      </c>
      <c r="C1394" t="s">
        <v>68</v>
      </c>
      <c r="D1394" t="s">
        <v>527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452</v>
      </c>
      <c r="AC1394" t="s">
        <v>629</v>
      </c>
      <c r="AD1394" t="s">
        <v>451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418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452</v>
      </c>
      <c r="AC1395" t="s">
        <v>629</v>
      </c>
      <c r="AD1395" t="s">
        <v>451</v>
      </c>
      <c r="AE1395" t="s">
        <v>614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418</v>
      </c>
      <c r="C1396" t="s">
        <v>52</v>
      </c>
      <c r="D1396" t="s">
        <v>451</v>
      </c>
      <c r="E1396" t="s">
        <v>451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452</v>
      </c>
      <c r="AC1396" t="s">
        <v>629</v>
      </c>
      <c r="AD1396" t="s">
        <v>452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418</v>
      </c>
      <c r="C1397" t="s">
        <v>56</v>
      </c>
      <c r="D1397" t="s">
        <v>451</v>
      </c>
      <c r="E1397" t="s">
        <v>451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452</v>
      </c>
      <c r="AC1397" t="s">
        <v>629</v>
      </c>
      <c r="AD1397" t="s">
        <v>452</v>
      </c>
      <c r="AE1397" t="s">
        <v>614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418</v>
      </c>
      <c r="C1398" t="s">
        <v>58</v>
      </c>
      <c r="D1398" t="s">
        <v>471</v>
      </c>
      <c r="E1398" t="s">
        <v>471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452</v>
      </c>
      <c r="AC1398" t="s">
        <v>629</v>
      </c>
      <c r="AD1398" t="s">
        <v>629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418</v>
      </c>
      <c r="C1399" t="s">
        <v>58</v>
      </c>
      <c r="D1399" t="s">
        <v>471</v>
      </c>
      <c r="E1399" t="s">
        <v>452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452</v>
      </c>
      <c r="AC1399" t="s">
        <v>474</v>
      </c>
      <c r="AD1399" t="s">
        <v>452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418</v>
      </c>
      <c r="C1400" t="s">
        <v>58</v>
      </c>
      <c r="D1400" t="s">
        <v>450</v>
      </c>
      <c r="E1400" t="s">
        <v>450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452</v>
      </c>
      <c r="AC1400" t="s">
        <v>474</v>
      </c>
      <c r="AD1400" t="s">
        <v>452</v>
      </c>
      <c r="AE1400" t="s">
        <v>614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418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452</v>
      </c>
      <c r="AC1401" t="s">
        <v>477</v>
      </c>
      <c r="AD1401" t="s">
        <v>452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418</v>
      </c>
      <c r="C1402" t="s">
        <v>58</v>
      </c>
      <c r="D1402" t="s">
        <v>451</v>
      </c>
      <c r="E1402" t="s">
        <v>451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452</v>
      </c>
      <c r="AC1402" t="s">
        <v>472</v>
      </c>
      <c r="AD1402" t="s">
        <v>450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418</v>
      </c>
      <c r="C1403" t="s">
        <v>58</v>
      </c>
      <c r="D1403" t="s">
        <v>452</v>
      </c>
      <c r="E1403" t="s">
        <v>452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452</v>
      </c>
      <c r="AC1403" t="s">
        <v>472</v>
      </c>
      <c r="AD1403" t="s">
        <v>450</v>
      </c>
      <c r="AE1403" t="s">
        <v>614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418</v>
      </c>
      <c r="C1404" t="s">
        <v>60</v>
      </c>
      <c r="D1404" t="s">
        <v>471</v>
      </c>
      <c r="E1404" t="s">
        <v>471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452</v>
      </c>
      <c r="AC1404" t="s">
        <v>472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418</v>
      </c>
      <c r="C1405" t="s">
        <v>60</v>
      </c>
      <c r="D1405" t="s">
        <v>450</v>
      </c>
      <c r="E1405" t="s">
        <v>471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452</v>
      </c>
      <c r="AC1405" t="s">
        <v>472</v>
      </c>
      <c r="AD1405" t="s">
        <v>141</v>
      </c>
      <c r="AE1405" t="s">
        <v>614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418</v>
      </c>
      <c r="C1406" t="s">
        <v>60</v>
      </c>
      <c r="D1406" t="s">
        <v>450</v>
      </c>
      <c r="E1406" t="s">
        <v>450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452</v>
      </c>
      <c r="AC1406" t="s">
        <v>472</v>
      </c>
      <c r="AD1406" t="s">
        <v>452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418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452</v>
      </c>
      <c r="AC1407" t="s">
        <v>472</v>
      </c>
      <c r="AD1407" t="s">
        <v>452</v>
      </c>
      <c r="AE1407" t="s">
        <v>614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418</v>
      </c>
      <c r="C1408" t="s">
        <v>60</v>
      </c>
      <c r="D1408" t="s">
        <v>451</v>
      </c>
      <c r="E1408" t="s">
        <v>603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452</v>
      </c>
      <c r="AC1408" t="s">
        <v>614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418</v>
      </c>
      <c r="C1409" t="s">
        <v>60</v>
      </c>
      <c r="D1409" t="s">
        <v>451</v>
      </c>
      <c r="E1409" t="s">
        <v>471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452</v>
      </c>
      <c r="AC1409" t="s">
        <v>614</v>
      </c>
      <c r="AD1409" t="s">
        <v>141</v>
      </c>
      <c r="AE1409" t="s">
        <v>614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418</v>
      </c>
      <c r="C1410" t="s">
        <v>60</v>
      </c>
      <c r="D1410" t="s">
        <v>451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452</v>
      </c>
      <c r="AC1410" t="s">
        <v>614</v>
      </c>
      <c r="AD1410" t="s">
        <v>452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418</v>
      </c>
      <c r="C1411" t="s">
        <v>60</v>
      </c>
      <c r="D1411" t="s">
        <v>451</v>
      </c>
      <c r="E1411" t="s">
        <v>451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452</v>
      </c>
      <c r="AC1411" t="s">
        <v>614</v>
      </c>
      <c r="AD1411" t="s">
        <v>452</v>
      </c>
      <c r="AE1411" t="s">
        <v>614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418</v>
      </c>
      <c r="C1412" t="s">
        <v>60</v>
      </c>
      <c r="D1412" t="s">
        <v>451</v>
      </c>
      <c r="E1412" t="s">
        <v>452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452</v>
      </c>
      <c r="AC1412" t="s">
        <v>614</v>
      </c>
      <c r="AD1412" t="s">
        <v>629</v>
      </c>
      <c r="AE1412" t="s">
        <v>614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418</v>
      </c>
      <c r="C1413" t="s">
        <v>60</v>
      </c>
      <c r="D1413" t="s">
        <v>451</v>
      </c>
      <c r="E1413" t="s">
        <v>472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452</v>
      </c>
      <c r="AC1413" t="s">
        <v>527</v>
      </c>
      <c r="AD1413" t="s">
        <v>452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418</v>
      </c>
      <c r="C1414" t="s">
        <v>60</v>
      </c>
      <c r="D1414" t="s">
        <v>473</v>
      </c>
      <c r="E1414" t="s">
        <v>473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452</v>
      </c>
      <c r="AC1414" t="s">
        <v>527</v>
      </c>
      <c r="AD1414" t="s">
        <v>452</v>
      </c>
      <c r="AE1414" t="s">
        <v>614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418</v>
      </c>
      <c r="C1415" t="s">
        <v>60</v>
      </c>
      <c r="D1415" t="s">
        <v>452</v>
      </c>
      <c r="E1415" t="s">
        <v>452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452</v>
      </c>
      <c r="AC1415" t="s">
        <v>479</v>
      </c>
      <c r="AD1415" t="s">
        <v>451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418</v>
      </c>
      <c r="C1416" t="s">
        <v>60</v>
      </c>
      <c r="D1416" t="s">
        <v>472</v>
      </c>
      <c r="E1416" t="s">
        <v>472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452</v>
      </c>
      <c r="AC1416" t="s">
        <v>479</v>
      </c>
      <c r="AD1416" t="s">
        <v>473</v>
      </c>
      <c r="AE1416" t="s">
        <v>614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418</v>
      </c>
      <c r="C1417" t="s">
        <v>60</v>
      </c>
      <c r="D1417" t="s">
        <v>453</v>
      </c>
      <c r="E1417" t="s">
        <v>453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452</v>
      </c>
      <c r="AC1417" t="s">
        <v>479</v>
      </c>
      <c r="AD1417" t="s">
        <v>452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418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452</v>
      </c>
      <c r="AC1418" t="s">
        <v>479</v>
      </c>
      <c r="AD1418" t="s">
        <v>452</v>
      </c>
      <c r="AE1418" t="s">
        <v>614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418</v>
      </c>
      <c r="C1419" t="s">
        <v>62</v>
      </c>
      <c r="D1419" t="s">
        <v>471</v>
      </c>
      <c r="E1419" t="s">
        <v>471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452</v>
      </c>
      <c r="AC1419" t="s">
        <v>475</v>
      </c>
      <c r="AD1419" t="s">
        <v>452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418</v>
      </c>
      <c r="C1420" t="s">
        <v>62</v>
      </c>
      <c r="D1420" t="s">
        <v>450</v>
      </c>
      <c r="E1420" t="s">
        <v>450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452</v>
      </c>
      <c r="AC1420" t="s">
        <v>475</v>
      </c>
      <c r="AD1420" t="s">
        <v>452</v>
      </c>
      <c r="AE1420" t="s">
        <v>614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418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629</v>
      </c>
      <c r="AC1421" t="s">
        <v>471</v>
      </c>
      <c r="AD1421" t="s">
        <v>629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418</v>
      </c>
      <c r="C1422" t="s">
        <v>62</v>
      </c>
      <c r="D1422" t="s">
        <v>141</v>
      </c>
      <c r="E1422" t="s">
        <v>472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629</v>
      </c>
      <c r="AC1422" t="s">
        <v>471</v>
      </c>
      <c r="AD1422" t="s">
        <v>629</v>
      </c>
      <c r="AE1422" t="s">
        <v>614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418</v>
      </c>
      <c r="C1423" t="s">
        <v>62</v>
      </c>
      <c r="D1423" t="s">
        <v>451</v>
      </c>
      <c r="E1423" t="s">
        <v>451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629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418</v>
      </c>
      <c r="C1424" t="s">
        <v>62</v>
      </c>
      <c r="D1424" t="s">
        <v>473</v>
      </c>
      <c r="E1424" t="s">
        <v>473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629</v>
      </c>
      <c r="AC1424" t="s">
        <v>141</v>
      </c>
      <c r="AD1424" t="s">
        <v>141</v>
      </c>
      <c r="AE1424" t="s">
        <v>614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418</v>
      </c>
      <c r="C1425" t="s">
        <v>62</v>
      </c>
      <c r="D1425" t="s">
        <v>604</v>
      </c>
      <c r="E1425" t="s">
        <v>604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629</v>
      </c>
      <c r="AC1425" t="s">
        <v>141</v>
      </c>
      <c r="AD1425" t="s">
        <v>452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418</v>
      </c>
      <c r="C1426" t="s">
        <v>62</v>
      </c>
      <c r="D1426" t="s">
        <v>472</v>
      </c>
      <c r="E1426" t="s">
        <v>472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629</v>
      </c>
      <c r="AC1426" t="s">
        <v>141</v>
      </c>
      <c r="AD1426" t="s">
        <v>629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418</v>
      </c>
      <c r="C1427" t="s">
        <v>62</v>
      </c>
      <c r="D1427" t="s">
        <v>479</v>
      </c>
      <c r="E1427" t="s">
        <v>479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629</v>
      </c>
      <c r="AC1427" t="s">
        <v>141</v>
      </c>
      <c r="AD1427" t="s">
        <v>629</v>
      </c>
      <c r="AE1427" t="s">
        <v>614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418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629</v>
      </c>
      <c r="AC1428" t="s">
        <v>141</v>
      </c>
      <c r="AD1428" t="s">
        <v>472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418</v>
      </c>
      <c r="C1429" t="s">
        <v>64</v>
      </c>
      <c r="D1429" t="s">
        <v>141</v>
      </c>
      <c r="E1429" t="s">
        <v>473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629</v>
      </c>
      <c r="AC1429" t="s">
        <v>630</v>
      </c>
      <c r="AD1429" t="s">
        <v>629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418</v>
      </c>
      <c r="C1430" t="s">
        <v>64</v>
      </c>
      <c r="D1430" t="s">
        <v>141</v>
      </c>
      <c r="E1430" t="s">
        <v>472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629</v>
      </c>
      <c r="AC1430" t="s">
        <v>630</v>
      </c>
      <c r="AD1430" t="s">
        <v>629</v>
      </c>
      <c r="AE1430" t="s">
        <v>614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418</v>
      </c>
      <c r="C1431" t="s">
        <v>64</v>
      </c>
      <c r="D1431" t="s">
        <v>451</v>
      </c>
      <c r="E1431" t="s">
        <v>451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629</v>
      </c>
      <c r="AC1431" t="s">
        <v>473</v>
      </c>
      <c r="AD1431" t="s">
        <v>629</v>
      </c>
      <c r="AE1431" t="s">
        <v>614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418</v>
      </c>
      <c r="C1432" t="s">
        <v>64</v>
      </c>
      <c r="D1432" t="s">
        <v>473</v>
      </c>
      <c r="E1432" t="s">
        <v>473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629</v>
      </c>
      <c r="AC1432" t="s">
        <v>452</v>
      </c>
      <c r="AD1432" t="s">
        <v>629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418</v>
      </c>
      <c r="C1433" t="s">
        <v>64</v>
      </c>
      <c r="D1433" t="s">
        <v>604</v>
      </c>
      <c r="E1433" t="s">
        <v>604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629</v>
      </c>
      <c r="AC1433" t="s">
        <v>452</v>
      </c>
      <c r="AD1433" t="s">
        <v>629</v>
      </c>
      <c r="AE1433" t="s">
        <v>614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418</v>
      </c>
      <c r="C1434" t="s">
        <v>64</v>
      </c>
      <c r="D1434" t="s">
        <v>477</v>
      </c>
      <c r="E1434" t="s">
        <v>477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629</v>
      </c>
      <c r="AC1434" t="s">
        <v>629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418</v>
      </c>
      <c r="C1435" t="s">
        <v>64</v>
      </c>
      <c r="D1435" t="s">
        <v>472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629</v>
      </c>
      <c r="AC1435" t="s">
        <v>629</v>
      </c>
      <c r="AD1435" t="s">
        <v>141</v>
      </c>
      <c r="AE1435" t="s">
        <v>614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418</v>
      </c>
      <c r="C1436" t="s">
        <v>64</v>
      </c>
      <c r="D1436" t="s">
        <v>472</v>
      </c>
      <c r="E1436" t="s">
        <v>472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629</v>
      </c>
      <c r="AC1436" t="s">
        <v>629</v>
      </c>
      <c r="AD1436" t="s">
        <v>629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418</v>
      </c>
      <c r="C1437" t="s">
        <v>64</v>
      </c>
      <c r="D1437" t="s">
        <v>479</v>
      </c>
      <c r="E1437" t="s">
        <v>479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629</v>
      </c>
      <c r="AC1437" t="s">
        <v>629</v>
      </c>
      <c r="AD1437" t="s">
        <v>629</v>
      </c>
      <c r="AE1437" t="s">
        <v>614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418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629</v>
      </c>
      <c r="AC1438" t="s">
        <v>477</v>
      </c>
      <c r="AD1438" t="s">
        <v>629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418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629</v>
      </c>
      <c r="AC1439" t="s">
        <v>472</v>
      </c>
      <c r="AD1439" t="s">
        <v>141</v>
      </c>
      <c r="AE1439" t="s">
        <v>614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418</v>
      </c>
      <c r="C1440" t="s">
        <v>66</v>
      </c>
      <c r="D1440" t="s">
        <v>141</v>
      </c>
      <c r="E1440" t="s">
        <v>473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629</v>
      </c>
      <c r="AC1440" t="s">
        <v>472</v>
      </c>
      <c r="AD1440" t="s">
        <v>629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418</v>
      </c>
      <c r="C1441" t="s">
        <v>66</v>
      </c>
      <c r="D1441" t="s">
        <v>141</v>
      </c>
      <c r="E1441" t="s">
        <v>472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629</v>
      </c>
      <c r="AC1441" t="s">
        <v>614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418</v>
      </c>
      <c r="C1442" t="s">
        <v>66</v>
      </c>
      <c r="D1442" t="s">
        <v>451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629</v>
      </c>
      <c r="AC1442" t="s">
        <v>614</v>
      </c>
      <c r="AD1442" t="s">
        <v>141</v>
      </c>
      <c r="AE1442" t="s">
        <v>614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418</v>
      </c>
      <c r="C1443" t="s">
        <v>66</v>
      </c>
      <c r="D1443" t="s">
        <v>451</v>
      </c>
      <c r="E1443" t="s">
        <v>451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629</v>
      </c>
      <c r="AC1443" t="s">
        <v>614</v>
      </c>
      <c r="AD1443" t="s">
        <v>473</v>
      </c>
      <c r="AE1443" t="s">
        <v>614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418</v>
      </c>
      <c r="C1444" t="s">
        <v>66</v>
      </c>
      <c r="D1444" t="s">
        <v>473</v>
      </c>
      <c r="E1444" t="s">
        <v>473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629</v>
      </c>
      <c r="AC1444" t="s">
        <v>614</v>
      </c>
      <c r="AD1444" t="s">
        <v>629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418</v>
      </c>
      <c r="C1445" t="s">
        <v>66</v>
      </c>
      <c r="D1445" t="s">
        <v>604</v>
      </c>
      <c r="E1445" t="s">
        <v>604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629</v>
      </c>
      <c r="AC1445" t="s">
        <v>614</v>
      </c>
      <c r="AD1445" t="s">
        <v>629</v>
      </c>
      <c r="AE1445" t="s">
        <v>614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418</v>
      </c>
      <c r="C1446" t="s">
        <v>66</v>
      </c>
      <c r="D1446" t="s">
        <v>474</v>
      </c>
      <c r="E1446" t="s">
        <v>474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629</v>
      </c>
      <c r="AC1446" t="s">
        <v>614</v>
      </c>
      <c r="AD1446" t="s">
        <v>474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418</v>
      </c>
      <c r="C1447" t="s">
        <v>66</v>
      </c>
      <c r="D1447" t="s">
        <v>477</v>
      </c>
      <c r="E1447" t="s">
        <v>477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629</v>
      </c>
      <c r="AC1447" t="s">
        <v>614</v>
      </c>
      <c r="AD1447" t="s">
        <v>472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418</v>
      </c>
      <c r="C1448" t="s">
        <v>66</v>
      </c>
      <c r="D1448" t="s">
        <v>472</v>
      </c>
      <c r="E1448" t="s">
        <v>472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474</v>
      </c>
      <c r="AC1448" t="s">
        <v>141</v>
      </c>
      <c r="AD1448" t="s">
        <v>628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418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474</v>
      </c>
      <c r="AC1449" t="s">
        <v>141</v>
      </c>
      <c r="AD1449" t="s">
        <v>474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418</v>
      </c>
      <c r="C1450" t="s">
        <v>68</v>
      </c>
      <c r="D1450" t="s">
        <v>141</v>
      </c>
      <c r="E1450" t="s">
        <v>472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474</v>
      </c>
      <c r="AC1450" t="s">
        <v>630</v>
      </c>
      <c r="AD1450" t="s">
        <v>474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418</v>
      </c>
      <c r="C1451" t="s">
        <v>68</v>
      </c>
      <c r="D1451" t="s">
        <v>451</v>
      </c>
      <c r="E1451" t="s">
        <v>471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474</v>
      </c>
      <c r="AC1451" t="s">
        <v>630</v>
      </c>
      <c r="AD1451" t="s">
        <v>472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418</v>
      </c>
      <c r="C1452" t="s">
        <v>68</v>
      </c>
      <c r="D1452" t="s">
        <v>451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474</v>
      </c>
      <c r="AC1452" t="s">
        <v>473</v>
      </c>
      <c r="AD1452" t="s">
        <v>474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418</v>
      </c>
      <c r="C1453" t="s">
        <v>68</v>
      </c>
      <c r="D1453" t="s">
        <v>451</v>
      </c>
      <c r="E1453" t="s">
        <v>451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474</v>
      </c>
      <c r="AC1453" t="s">
        <v>474</v>
      </c>
      <c r="AD1453" t="s">
        <v>474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418</v>
      </c>
      <c r="C1454" t="s">
        <v>68</v>
      </c>
      <c r="D1454" t="s">
        <v>473</v>
      </c>
      <c r="E1454" t="s">
        <v>473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474</v>
      </c>
      <c r="AC1454" t="s">
        <v>474</v>
      </c>
      <c r="AD1454" t="s">
        <v>474</v>
      </c>
      <c r="AE1454" t="s">
        <v>614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418</v>
      </c>
      <c r="C1455" t="s">
        <v>68</v>
      </c>
      <c r="D1455" t="s">
        <v>604</v>
      </c>
      <c r="E1455" t="s">
        <v>604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474</v>
      </c>
      <c r="AC1455" t="s">
        <v>614</v>
      </c>
      <c r="AD1455" t="s">
        <v>474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418</v>
      </c>
      <c r="C1456" t="s">
        <v>68</v>
      </c>
      <c r="D1456" t="s">
        <v>472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474</v>
      </c>
      <c r="AC1456" t="s">
        <v>614</v>
      </c>
      <c r="AD1456" t="s">
        <v>474</v>
      </c>
      <c r="AE1456" t="s">
        <v>614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418</v>
      </c>
      <c r="C1457" t="s">
        <v>68</v>
      </c>
      <c r="D1457" t="s">
        <v>472</v>
      </c>
      <c r="E1457" t="s">
        <v>472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474</v>
      </c>
      <c r="AC1457" t="s">
        <v>479</v>
      </c>
      <c r="AD1457" t="s">
        <v>479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419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477</v>
      </c>
      <c r="AC1458" t="s">
        <v>471</v>
      </c>
      <c r="AD1458" t="s">
        <v>477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419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477</v>
      </c>
      <c r="AC1459" t="s">
        <v>141</v>
      </c>
      <c r="AD1459" t="s">
        <v>141</v>
      </c>
      <c r="AE1459" t="s">
        <v>614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419</v>
      </c>
      <c r="C1460" t="s">
        <v>52</v>
      </c>
      <c r="D1460" t="s">
        <v>141</v>
      </c>
      <c r="E1460" t="s">
        <v>451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477</v>
      </c>
      <c r="AC1460" t="s">
        <v>141</v>
      </c>
      <c r="AD1460" t="s">
        <v>477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419</v>
      </c>
      <c r="C1461" t="s">
        <v>52</v>
      </c>
      <c r="D1461" t="s">
        <v>451</v>
      </c>
      <c r="E1461" t="s">
        <v>451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477</v>
      </c>
      <c r="AC1461" t="s">
        <v>630</v>
      </c>
      <c r="AD1461" t="s">
        <v>477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419</v>
      </c>
      <c r="C1462" t="s">
        <v>52</v>
      </c>
      <c r="D1462" t="s">
        <v>452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477</v>
      </c>
      <c r="AC1462" t="s">
        <v>473</v>
      </c>
      <c r="AD1462" t="s">
        <v>477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419</v>
      </c>
      <c r="C1463" t="s">
        <v>52</v>
      </c>
      <c r="D1463" t="s">
        <v>452</v>
      </c>
      <c r="E1463" t="s">
        <v>452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477</v>
      </c>
      <c r="AC1463" t="s">
        <v>474</v>
      </c>
      <c r="AD1463" t="s">
        <v>477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419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477</v>
      </c>
      <c r="AC1464" t="s">
        <v>477</v>
      </c>
      <c r="AD1464" t="s">
        <v>477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419</v>
      </c>
      <c r="C1465" t="s">
        <v>54</v>
      </c>
      <c r="D1465" t="s">
        <v>451</v>
      </c>
      <c r="E1465" t="s">
        <v>451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477</v>
      </c>
      <c r="AC1465" t="s">
        <v>477</v>
      </c>
      <c r="AD1465" t="s">
        <v>477</v>
      </c>
      <c r="AE1465" t="s">
        <v>614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419</v>
      </c>
      <c r="C1466" t="s">
        <v>54</v>
      </c>
      <c r="D1466" t="s">
        <v>452</v>
      </c>
      <c r="E1466" t="s">
        <v>452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477</v>
      </c>
      <c r="AC1466" t="s">
        <v>614</v>
      </c>
      <c r="AD1466" t="s">
        <v>141</v>
      </c>
      <c r="AE1466" t="s">
        <v>614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419</v>
      </c>
      <c r="C1467" t="s">
        <v>56</v>
      </c>
      <c r="D1467" t="s">
        <v>450</v>
      </c>
      <c r="E1467" t="s">
        <v>450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477</v>
      </c>
      <c r="AC1467" t="s">
        <v>614</v>
      </c>
      <c r="AD1467" t="s">
        <v>477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419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477</v>
      </c>
      <c r="AC1468" t="s">
        <v>614</v>
      </c>
      <c r="AD1468" t="s">
        <v>477</v>
      </c>
      <c r="AE1468" t="s">
        <v>614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419</v>
      </c>
      <c r="C1469" t="s">
        <v>56</v>
      </c>
      <c r="D1469" t="s">
        <v>451</v>
      </c>
      <c r="E1469" t="s">
        <v>451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477</v>
      </c>
      <c r="AC1469" t="s">
        <v>479</v>
      </c>
      <c r="AD1469" t="s">
        <v>477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419</v>
      </c>
      <c r="C1470" t="s">
        <v>56</v>
      </c>
      <c r="D1470" t="s">
        <v>452</v>
      </c>
      <c r="E1470" t="s">
        <v>452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472</v>
      </c>
      <c r="AC1470" t="s">
        <v>471</v>
      </c>
      <c r="AD1470" t="s">
        <v>472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419</v>
      </c>
      <c r="C1471" t="s">
        <v>58</v>
      </c>
      <c r="D1471" t="s">
        <v>450</v>
      </c>
      <c r="E1471" t="s">
        <v>450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472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419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472</v>
      </c>
      <c r="AC1472" t="s">
        <v>141</v>
      </c>
      <c r="AD1472" t="s">
        <v>141</v>
      </c>
      <c r="AE1472" t="s">
        <v>614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419</v>
      </c>
      <c r="C1473" t="s">
        <v>58</v>
      </c>
      <c r="D1473" t="s">
        <v>141</v>
      </c>
      <c r="E1473" t="s">
        <v>452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472</v>
      </c>
      <c r="AC1473" t="s">
        <v>141</v>
      </c>
      <c r="AD1473" t="s">
        <v>473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419</v>
      </c>
      <c r="C1474" t="s">
        <v>58</v>
      </c>
      <c r="D1474" t="s">
        <v>451</v>
      </c>
      <c r="E1474" t="s">
        <v>451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472</v>
      </c>
      <c r="AC1474" t="s">
        <v>141</v>
      </c>
      <c r="AD1474" t="s">
        <v>472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419</v>
      </c>
      <c r="C1475" t="s">
        <v>58</v>
      </c>
      <c r="D1475" t="s">
        <v>451</v>
      </c>
      <c r="E1475" t="s">
        <v>473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472</v>
      </c>
      <c r="AC1475" t="s">
        <v>141</v>
      </c>
      <c r="AD1475" t="s">
        <v>472</v>
      </c>
      <c r="AE1475" t="s">
        <v>614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419</v>
      </c>
      <c r="C1476" t="s">
        <v>58</v>
      </c>
      <c r="D1476" t="s">
        <v>451</v>
      </c>
      <c r="E1476" t="s">
        <v>604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472</v>
      </c>
      <c r="AC1476" t="s">
        <v>141</v>
      </c>
      <c r="AD1476" t="s">
        <v>527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419</v>
      </c>
      <c r="C1477" t="s">
        <v>58</v>
      </c>
      <c r="D1477" t="s">
        <v>452</v>
      </c>
      <c r="E1477" t="s">
        <v>450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472</v>
      </c>
      <c r="AC1477" t="s">
        <v>630</v>
      </c>
      <c r="AD1477" t="s">
        <v>451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419</v>
      </c>
      <c r="C1478" t="s">
        <v>58</v>
      </c>
      <c r="D1478" t="s">
        <v>452</v>
      </c>
      <c r="E1478" t="s">
        <v>452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472</v>
      </c>
      <c r="AC1478" t="s">
        <v>630</v>
      </c>
      <c r="AD1478" t="s">
        <v>451</v>
      </c>
      <c r="AE1478" t="s">
        <v>614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419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472</v>
      </c>
      <c r="AC1479" t="s">
        <v>630</v>
      </c>
      <c r="AD1479" t="s">
        <v>472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419</v>
      </c>
      <c r="C1480" t="s">
        <v>60</v>
      </c>
      <c r="D1480" t="s">
        <v>471</v>
      </c>
      <c r="E1480" t="s">
        <v>471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472</v>
      </c>
      <c r="AC1480" t="s">
        <v>630</v>
      </c>
      <c r="AD1480" t="s">
        <v>472</v>
      </c>
      <c r="AE1480" t="s">
        <v>614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419</v>
      </c>
      <c r="C1481" t="s">
        <v>60</v>
      </c>
      <c r="D1481" t="s">
        <v>471</v>
      </c>
      <c r="E1481" t="s">
        <v>451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472</v>
      </c>
      <c r="AC1481" t="s">
        <v>473</v>
      </c>
      <c r="AD1481" t="s">
        <v>141</v>
      </c>
      <c r="AE1481" t="s">
        <v>614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419</v>
      </c>
      <c r="C1482" t="s">
        <v>60</v>
      </c>
      <c r="D1482" t="s">
        <v>450</v>
      </c>
      <c r="E1482" t="s">
        <v>450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472</v>
      </c>
      <c r="AC1482" t="s">
        <v>473</v>
      </c>
      <c r="AD1482" t="s">
        <v>472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419</v>
      </c>
      <c r="C1483" t="s">
        <v>60</v>
      </c>
      <c r="D1483" t="s">
        <v>450</v>
      </c>
      <c r="E1483" t="s">
        <v>452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472</v>
      </c>
      <c r="AC1483" t="s">
        <v>473</v>
      </c>
      <c r="AD1483" t="s">
        <v>472</v>
      </c>
      <c r="AE1483" t="s">
        <v>614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419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472</v>
      </c>
      <c r="AC1484" t="s">
        <v>452</v>
      </c>
      <c r="AD1484" t="s">
        <v>472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419</v>
      </c>
      <c r="C1485" t="s">
        <v>60</v>
      </c>
      <c r="D1485" t="s">
        <v>451</v>
      </c>
      <c r="E1485" t="s">
        <v>471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472</v>
      </c>
      <c r="AC1485" t="s">
        <v>452</v>
      </c>
      <c r="AD1485" t="s">
        <v>472</v>
      </c>
      <c r="AE1485" t="s">
        <v>614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419</v>
      </c>
      <c r="C1486" t="s">
        <v>60</v>
      </c>
      <c r="D1486" t="s">
        <v>451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472</v>
      </c>
      <c r="AC1486" t="s">
        <v>629</v>
      </c>
      <c r="AD1486" t="s">
        <v>451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419</v>
      </c>
      <c r="C1487" t="s">
        <v>60</v>
      </c>
      <c r="D1487" t="s">
        <v>451</v>
      </c>
      <c r="E1487" t="s">
        <v>451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472</v>
      </c>
      <c r="AC1487" t="s">
        <v>629</v>
      </c>
      <c r="AD1487" t="s">
        <v>472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419</v>
      </c>
      <c r="C1488" t="s">
        <v>60</v>
      </c>
      <c r="D1488" t="s">
        <v>451</v>
      </c>
      <c r="E1488" t="s">
        <v>473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472</v>
      </c>
      <c r="AC1488" t="s">
        <v>629</v>
      </c>
      <c r="AD1488" t="s">
        <v>472</v>
      </c>
      <c r="AE1488" t="s">
        <v>614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419</v>
      </c>
      <c r="C1489" t="s">
        <v>60</v>
      </c>
      <c r="D1489" t="s">
        <v>451</v>
      </c>
      <c r="E1489" t="s">
        <v>452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472</v>
      </c>
      <c r="AC1489" t="s">
        <v>477</v>
      </c>
      <c r="AD1489" t="s">
        <v>472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419</v>
      </c>
      <c r="C1490" t="s">
        <v>60</v>
      </c>
      <c r="D1490" t="s">
        <v>451</v>
      </c>
      <c r="E1490" t="s">
        <v>472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472</v>
      </c>
      <c r="AC1490" t="s">
        <v>472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419</v>
      </c>
      <c r="C1491" t="s">
        <v>60</v>
      </c>
      <c r="D1491" t="s">
        <v>473</v>
      </c>
      <c r="E1491" t="s">
        <v>451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472</v>
      </c>
      <c r="AC1491" t="s">
        <v>472</v>
      </c>
      <c r="AD1491" t="s">
        <v>141</v>
      </c>
      <c r="AE1491" t="s">
        <v>614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419</v>
      </c>
      <c r="C1492" t="s">
        <v>60</v>
      </c>
      <c r="D1492" t="s">
        <v>473</v>
      </c>
      <c r="E1492" t="s">
        <v>473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472</v>
      </c>
      <c r="AC1492" t="s">
        <v>472</v>
      </c>
      <c r="AD1492" t="s">
        <v>472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419</v>
      </c>
      <c r="C1493" t="s">
        <v>60</v>
      </c>
      <c r="D1493" t="s">
        <v>452</v>
      </c>
      <c r="E1493" t="s">
        <v>450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472</v>
      </c>
      <c r="AC1493" t="s">
        <v>472</v>
      </c>
      <c r="AD1493" t="s">
        <v>472</v>
      </c>
      <c r="AE1493" t="s">
        <v>614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419</v>
      </c>
      <c r="C1494" t="s">
        <v>60</v>
      </c>
      <c r="D1494" t="s">
        <v>452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472</v>
      </c>
      <c r="AC1494" t="s">
        <v>472</v>
      </c>
      <c r="AD1494" t="s">
        <v>527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419</v>
      </c>
      <c r="C1495" t="s">
        <v>60</v>
      </c>
      <c r="D1495" t="s">
        <v>452</v>
      </c>
      <c r="E1495" t="s">
        <v>451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472</v>
      </c>
      <c r="AC1495" t="s">
        <v>614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419</v>
      </c>
      <c r="C1496" t="s">
        <v>60</v>
      </c>
      <c r="D1496" t="s">
        <v>452</v>
      </c>
      <c r="E1496" t="s">
        <v>452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472</v>
      </c>
      <c r="AC1496" t="s">
        <v>614</v>
      </c>
      <c r="AD1496" t="s">
        <v>141</v>
      </c>
      <c r="AE1496" t="s">
        <v>614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419</v>
      </c>
      <c r="C1497" t="s">
        <v>60</v>
      </c>
      <c r="D1497" t="s">
        <v>452</v>
      </c>
      <c r="E1497" t="s">
        <v>472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472</v>
      </c>
      <c r="AC1497" t="s">
        <v>614</v>
      </c>
      <c r="AD1497" t="s">
        <v>451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419</v>
      </c>
      <c r="C1498" t="s">
        <v>60</v>
      </c>
      <c r="D1498" t="s">
        <v>472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472</v>
      </c>
      <c r="AC1498" t="s">
        <v>614</v>
      </c>
      <c r="AD1498" t="s">
        <v>472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419</v>
      </c>
      <c r="C1499" t="s">
        <v>60</v>
      </c>
      <c r="D1499" t="s">
        <v>472</v>
      </c>
      <c r="E1499" t="s">
        <v>451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472</v>
      </c>
      <c r="AC1499" t="s">
        <v>614</v>
      </c>
      <c r="AD1499" t="s">
        <v>472</v>
      </c>
      <c r="AE1499" t="s">
        <v>614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419</v>
      </c>
      <c r="C1500" t="s">
        <v>60</v>
      </c>
      <c r="D1500" t="s">
        <v>472</v>
      </c>
      <c r="E1500" t="s">
        <v>472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472</v>
      </c>
      <c r="AC1500" t="s">
        <v>527</v>
      </c>
      <c r="AD1500" t="s">
        <v>472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419</v>
      </c>
      <c r="C1501" t="s">
        <v>60</v>
      </c>
      <c r="D1501" t="s">
        <v>453</v>
      </c>
      <c r="E1501" t="s">
        <v>453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472</v>
      </c>
      <c r="AC1501" t="s">
        <v>479</v>
      </c>
      <c r="AD1501" t="s">
        <v>472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419</v>
      </c>
      <c r="C1502" t="s">
        <v>60</v>
      </c>
      <c r="D1502" t="s">
        <v>475</v>
      </c>
      <c r="E1502" t="s">
        <v>475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472</v>
      </c>
      <c r="AC1502" t="s">
        <v>475</v>
      </c>
      <c r="AD1502" t="s">
        <v>472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419</v>
      </c>
      <c r="C1503" t="s">
        <v>62</v>
      </c>
      <c r="D1503" t="s">
        <v>471</v>
      </c>
      <c r="E1503" t="s">
        <v>471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527</v>
      </c>
      <c r="AC1503" t="s">
        <v>472</v>
      </c>
      <c r="AD1503" t="s">
        <v>472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419</v>
      </c>
      <c r="C1504" t="s">
        <v>62</v>
      </c>
      <c r="D1504" t="s">
        <v>450</v>
      </c>
      <c r="E1504" t="s">
        <v>471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527</v>
      </c>
      <c r="AC1504" t="s">
        <v>614</v>
      </c>
      <c r="AD1504" t="s">
        <v>472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419</v>
      </c>
      <c r="C1505" t="s">
        <v>62</v>
      </c>
      <c r="D1505" t="s">
        <v>450</v>
      </c>
      <c r="E1505" t="s">
        <v>450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479</v>
      </c>
      <c r="AC1505" t="s">
        <v>141</v>
      </c>
      <c r="AD1505" t="s">
        <v>141</v>
      </c>
      <c r="AE1505" t="s">
        <v>614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419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479</v>
      </c>
      <c r="AC1506" t="s">
        <v>141</v>
      </c>
      <c r="AD1506" t="s">
        <v>479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419</v>
      </c>
      <c r="C1507" t="s">
        <v>62</v>
      </c>
      <c r="D1507" t="s">
        <v>141</v>
      </c>
      <c r="E1507" t="s">
        <v>604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479</v>
      </c>
      <c r="AC1507" t="s">
        <v>473</v>
      </c>
      <c r="AD1507" t="s">
        <v>479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419</v>
      </c>
      <c r="C1508" t="s">
        <v>62</v>
      </c>
      <c r="D1508" t="s">
        <v>141</v>
      </c>
      <c r="E1508" t="s">
        <v>472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479</v>
      </c>
      <c r="AC1508" t="s">
        <v>473</v>
      </c>
      <c r="AD1508" t="s">
        <v>479</v>
      </c>
      <c r="AE1508" t="s">
        <v>614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419</v>
      </c>
      <c r="C1509" t="s">
        <v>62</v>
      </c>
      <c r="D1509" t="s">
        <v>451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479</v>
      </c>
      <c r="AC1509" t="s">
        <v>472</v>
      </c>
      <c r="AD1509" t="s">
        <v>479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419</v>
      </c>
      <c r="C1510" t="s">
        <v>62</v>
      </c>
      <c r="D1510" t="s">
        <v>451</v>
      </c>
      <c r="E1510" t="s">
        <v>451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479</v>
      </c>
      <c r="AC1510" t="s">
        <v>614</v>
      </c>
      <c r="AD1510" t="s">
        <v>141</v>
      </c>
      <c r="AE1510" t="s">
        <v>614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419</v>
      </c>
      <c r="C1511" t="s">
        <v>62</v>
      </c>
      <c r="D1511" t="s">
        <v>451</v>
      </c>
      <c r="E1511" t="s">
        <v>473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479</v>
      </c>
      <c r="AC1511" t="s">
        <v>614</v>
      </c>
      <c r="AD1511" t="s">
        <v>479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419</v>
      </c>
      <c r="C1512" t="s">
        <v>62</v>
      </c>
      <c r="D1512" t="s">
        <v>451</v>
      </c>
      <c r="E1512" t="s">
        <v>472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479</v>
      </c>
      <c r="AC1512" t="s">
        <v>479</v>
      </c>
      <c r="AD1512" t="s">
        <v>479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419</v>
      </c>
      <c r="C1513" t="s">
        <v>62</v>
      </c>
      <c r="D1513" t="s">
        <v>473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453</v>
      </c>
      <c r="AC1513" t="s">
        <v>630</v>
      </c>
      <c r="AD1513" t="s">
        <v>453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419</v>
      </c>
      <c r="C1514" t="s">
        <v>62</v>
      </c>
      <c r="D1514" t="s">
        <v>473</v>
      </c>
      <c r="E1514" t="s">
        <v>451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453</v>
      </c>
      <c r="AC1514" t="s">
        <v>629</v>
      </c>
      <c r="AD1514" t="s">
        <v>453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419</v>
      </c>
      <c r="C1515" t="s">
        <v>62</v>
      </c>
      <c r="D1515" t="s">
        <v>473</v>
      </c>
      <c r="E1515" t="s">
        <v>473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453</v>
      </c>
      <c r="AC1515" t="s">
        <v>472</v>
      </c>
      <c r="AD1515" t="s">
        <v>453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419</v>
      </c>
      <c r="C1516" t="s">
        <v>62</v>
      </c>
      <c r="D1516" t="s">
        <v>452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453</v>
      </c>
      <c r="AC1516" t="s">
        <v>472</v>
      </c>
      <c r="AD1516" t="s">
        <v>453</v>
      </c>
      <c r="AE1516" t="s">
        <v>614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419</v>
      </c>
      <c r="C1517" t="s">
        <v>62</v>
      </c>
      <c r="D1517" t="s">
        <v>452</v>
      </c>
      <c r="E1517" t="s">
        <v>451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453</v>
      </c>
      <c r="AC1517" t="s">
        <v>614</v>
      </c>
      <c r="AD1517" t="s">
        <v>453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419</v>
      </c>
      <c r="C1518" t="s">
        <v>62</v>
      </c>
      <c r="D1518" t="s">
        <v>452</v>
      </c>
      <c r="E1518" t="s">
        <v>473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453</v>
      </c>
      <c r="AC1518" t="s">
        <v>475</v>
      </c>
      <c r="AD1518" t="s">
        <v>453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419</v>
      </c>
      <c r="C1519" t="s">
        <v>62</v>
      </c>
      <c r="D1519" t="s">
        <v>452</v>
      </c>
      <c r="E1519" t="s">
        <v>452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475</v>
      </c>
      <c r="AC1519" t="s">
        <v>629</v>
      </c>
      <c r="AD1519" t="s">
        <v>141</v>
      </c>
      <c r="AE1519" t="s">
        <v>614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419</v>
      </c>
      <c r="C1520" t="s">
        <v>62</v>
      </c>
      <c r="D1520" t="s">
        <v>452</v>
      </c>
      <c r="E1520" t="s">
        <v>604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475</v>
      </c>
      <c r="AC1520" t="s">
        <v>472</v>
      </c>
      <c r="AD1520" t="s">
        <v>475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419</v>
      </c>
      <c r="C1521" t="s">
        <v>62</v>
      </c>
      <c r="D1521" t="s">
        <v>604</v>
      </c>
      <c r="E1521" t="s">
        <v>604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475</v>
      </c>
      <c r="AC1521" t="s">
        <v>472</v>
      </c>
      <c r="AD1521" t="s">
        <v>475</v>
      </c>
      <c r="AE1521" t="s">
        <v>614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419</v>
      </c>
      <c r="C1522" t="s">
        <v>62</v>
      </c>
      <c r="D1522" t="s">
        <v>472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475</v>
      </c>
      <c r="AC1522" t="s">
        <v>614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419</v>
      </c>
      <c r="C1523" t="s">
        <v>62</v>
      </c>
      <c r="D1523" t="s">
        <v>472</v>
      </c>
      <c r="E1523" t="s">
        <v>472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475</v>
      </c>
      <c r="AC1523" t="s">
        <v>614</v>
      </c>
      <c r="AD1523" t="s">
        <v>475</v>
      </c>
      <c r="AE1523" t="s">
        <v>614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419</v>
      </c>
      <c r="C1524" t="s">
        <v>62</v>
      </c>
      <c r="D1524" t="s">
        <v>453</v>
      </c>
      <c r="E1524" t="s">
        <v>453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614</v>
      </c>
      <c r="AE1524" t="s">
        <v>614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419</v>
      </c>
      <c r="C1525" t="s">
        <v>62</v>
      </c>
      <c r="D1525" t="s">
        <v>475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628</v>
      </c>
      <c r="AC1525" t="s">
        <v>614</v>
      </c>
      <c r="AD1525" t="s">
        <v>628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419</v>
      </c>
      <c r="C1526" t="s">
        <v>62</v>
      </c>
      <c r="D1526" t="s">
        <v>475</v>
      </c>
      <c r="E1526" t="s">
        <v>475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448</v>
      </c>
      <c r="AC1526" t="s">
        <v>472</v>
      </c>
      <c r="AD1526" t="s">
        <v>141</v>
      </c>
      <c r="AE1526" t="s">
        <v>614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419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471</v>
      </c>
      <c r="AC1527" t="s">
        <v>471</v>
      </c>
      <c r="AD1527" t="s">
        <v>471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419</v>
      </c>
      <c r="C1528" t="s">
        <v>64</v>
      </c>
      <c r="D1528" t="s">
        <v>471</v>
      </c>
      <c r="E1528" t="s">
        <v>471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471</v>
      </c>
      <c r="AC1528" t="s">
        <v>471</v>
      </c>
      <c r="AD1528" t="s">
        <v>471</v>
      </c>
      <c r="AE1528" t="s">
        <v>614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419</v>
      </c>
      <c r="C1529" t="s">
        <v>64</v>
      </c>
      <c r="D1529" t="s">
        <v>450</v>
      </c>
      <c r="E1529" t="s">
        <v>450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471</v>
      </c>
      <c r="AC1529" t="s">
        <v>141</v>
      </c>
      <c r="AD1529" t="s">
        <v>471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419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471</v>
      </c>
      <c r="AC1530" t="s">
        <v>141</v>
      </c>
      <c r="AD1530" t="s">
        <v>471</v>
      </c>
      <c r="AE1530" t="s">
        <v>614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419</v>
      </c>
      <c r="C1531" t="s">
        <v>64</v>
      </c>
      <c r="D1531" t="s">
        <v>141</v>
      </c>
      <c r="E1531" t="s">
        <v>473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471</v>
      </c>
      <c r="AC1531" t="s">
        <v>141</v>
      </c>
      <c r="AD1531" t="s">
        <v>141</v>
      </c>
      <c r="AE1531" t="s">
        <v>614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419</v>
      </c>
      <c r="C1532" t="s">
        <v>64</v>
      </c>
      <c r="D1532" t="s">
        <v>141</v>
      </c>
      <c r="E1532" t="s">
        <v>604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471</v>
      </c>
      <c r="AC1532" t="s">
        <v>473</v>
      </c>
      <c r="AD1532" t="s">
        <v>471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419</v>
      </c>
      <c r="C1533" t="s">
        <v>64</v>
      </c>
      <c r="D1533" t="s">
        <v>141</v>
      </c>
      <c r="E1533" t="s">
        <v>477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471</v>
      </c>
      <c r="AC1533" t="s">
        <v>473</v>
      </c>
      <c r="AD1533" t="s">
        <v>471</v>
      </c>
      <c r="AE1533" t="s">
        <v>614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419</v>
      </c>
      <c r="C1534" t="s">
        <v>64</v>
      </c>
      <c r="D1534" t="s">
        <v>141</v>
      </c>
      <c r="E1534" t="s">
        <v>472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471</v>
      </c>
      <c r="AC1534" t="s">
        <v>629</v>
      </c>
      <c r="AD1534" t="s">
        <v>471</v>
      </c>
      <c r="AE1534" t="s">
        <v>614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419</v>
      </c>
      <c r="C1535" t="s">
        <v>64</v>
      </c>
      <c r="D1535" t="s">
        <v>451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471</v>
      </c>
      <c r="AC1535" t="s">
        <v>629</v>
      </c>
      <c r="AD1535" t="s">
        <v>141</v>
      </c>
      <c r="AE1535" t="s">
        <v>614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419</v>
      </c>
      <c r="C1536" t="s">
        <v>64</v>
      </c>
      <c r="D1536" t="s">
        <v>451</v>
      </c>
      <c r="E1536" t="s">
        <v>451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471</v>
      </c>
      <c r="AC1536" t="s">
        <v>472</v>
      </c>
      <c r="AD1536" t="s">
        <v>471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419</v>
      </c>
      <c r="C1537" t="s">
        <v>64</v>
      </c>
      <c r="D1537" t="s">
        <v>451</v>
      </c>
      <c r="E1537" t="s">
        <v>473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471</v>
      </c>
      <c r="AC1537" t="s">
        <v>472</v>
      </c>
      <c r="AD1537" t="s">
        <v>471</v>
      </c>
      <c r="AE1537" t="s">
        <v>614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419</v>
      </c>
      <c r="C1538" t="s">
        <v>64</v>
      </c>
      <c r="D1538" t="s">
        <v>451</v>
      </c>
      <c r="E1538" t="s">
        <v>472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471</v>
      </c>
      <c r="AC1538" t="s">
        <v>614</v>
      </c>
      <c r="AD1538" t="s">
        <v>471</v>
      </c>
      <c r="AE1538" t="s">
        <v>614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419</v>
      </c>
      <c r="C1539" t="s">
        <v>64</v>
      </c>
      <c r="D1539" t="s">
        <v>473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450</v>
      </c>
      <c r="AC1539" t="s">
        <v>450</v>
      </c>
      <c r="AD1539" t="s">
        <v>471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419</v>
      </c>
      <c r="C1540" t="s">
        <v>64</v>
      </c>
      <c r="D1540" t="s">
        <v>473</v>
      </c>
      <c r="E1540" t="s">
        <v>451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450</v>
      </c>
      <c r="AC1540" t="s">
        <v>450</v>
      </c>
      <c r="AD1540" t="s">
        <v>450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419</v>
      </c>
      <c r="C1541" t="s">
        <v>64</v>
      </c>
      <c r="D1541" t="s">
        <v>473</v>
      </c>
      <c r="E1541" t="s">
        <v>473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450</v>
      </c>
      <c r="AC1541" t="s">
        <v>450</v>
      </c>
      <c r="AD1541" t="s">
        <v>450</v>
      </c>
      <c r="AE1541" t="s">
        <v>614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419</v>
      </c>
      <c r="C1542" t="s">
        <v>64</v>
      </c>
      <c r="D1542" t="s">
        <v>452</v>
      </c>
      <c r="E1542" t="s">
        <v>450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450</v>
      </c>
      <c r="AC1542" t="s">
        <v>141</v>
      </c>
      <c r="AD1542" t="s">
        <v>450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419</v>
      </c>
      <c r="C1543" t="s">
        <v>64</v>
      </c>
      <c r="D1543" t="s">
        <v>452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450</v>
      </c>
      <c r="AC1543" t="s">
        <v>473</v>
      </c>
      <c r="AD1543" t="s">
        <v>450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419</v>
      </c>
      <c r="C1544" t="s">
        <v>64</v>
      </c>
      <c r="D1544" t="s">
        <v>452</v>
      </c>
      <c r="E1544" t="s">
        <v>451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450</v>
      </c>
      <c r="AC1544" t="s">
        <v>629</v>
      </c>
      <c r="AD1544" t="s">
        <v>450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419</v>
      </c>
      <c r="C1545" t="s">
        <v>64</v>
      </c>
      <c r="D1545" t="s">
        <v>452</v>
      </c>
      <c r="E1545" t="s">
        <v>452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450</v>
      </c>
      <c r="AC1545" t="s">
        <v>472</v>
      </c>
      <c r="AD1545" t="s">
        <v>450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419</v>
      </c>
      <c r="C1546" t="s">
        <v>64</v>
      </c>
      <c r="D1546" t="s">
        <v>452</v>
      </c>
      <c r="E1546" t="s">
        <v>472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450</v>
      </c>
      <c r="AC1546" t="s">
        <v>472</v>
      </c>
      <c r="AD1546" t="s">
        <v>450</v>
      </c>
      <c r="AE1546" t="s">
        <v>614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419</v>
      </c>
      <c r="C1547" t="s">
        <v>64</v>
      </c>
      <c r="D1547" t="s">
        <v>604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450</v>
      </c>
      <c r="AC1547" t="s">
        <v>614</v>
      </c>
      <c r="AD1547" t="s">
        <v>450</v>
      </c>
      <c r="AE1547" t="s">
        <v>614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419</v>
      </c>
      <c r="C1548" t="s">
        <v>64</v>
      </c>
      <c r="D1548" t="s">
        <v>604</v>
      </c>
      <c r="E1548" t="s">
        <v>473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628</v>
      </c>
      <c r="AD1548" t="s">
        <v>628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419</v>
      </c>
      <c r="C1549" t="s">
        <v>64</v>
      </c>
      <c r="D1549" t="s">
        <v>604</v>
      </c>
      <c r="E1549" t="s">
        <v>604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628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419</v>
      </c>
      <c r="C1550" t="s">
        <v>64</v>
      </c>
      <c r="D1550" t="s">
        <v>472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471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419</v>
      </c>
      <c r="C1551" t="s">
        <v>64</v>
      </c>
      <c r="D1551" t="s">
        <v>472</v>
      </c>
      <c r="E1551" t="s">
        <v>451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471</v>
      </c>
      <c r="AD1551" t="s">
        <v>141</v>
      </c>
      <c r="AE1551" t="s">
        <v>614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419</v>
      </c>
      <c r="C1552" t="s">
        <v>64</v>
      </c>
      <c r="D1552" t="s">
        <v>472</v>
      </c>
      <c r="E1552" t="s">
        <v>472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450</v>
      </c>
      <c r="AD1552" t="s">
        <v>141</v>
      </c>
      <c r="AE1552" t="s">
        <v>614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419</v>
      </c>
      <c r="C1553" t="s">
        <v>64</v>
      </c>
      <c r="D1553" t="s">
        <v>475</v>
      </c>
      <c r="E1553" t="s">
        <v>475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419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614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419</v>
      </c>
      <c r="C1555" t="s">
        <v>66</v>
      </c>
      <c r="D1555" t="s">
        <v>603</v>
      </c>
      <c r="E1555" t="s">
        <v>603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472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419</v>
      </c>
      <c r="C1556" t="s">
        <v>66</v>
      </c>
      <c r="D1556" t="s">
        <v>450</v>
      </c>
      <c r="E1556" t="s">
        <v>471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472</v>
      </c>
      <c r="AE1556" t="s">
        <v>614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419</v>
      </c>
      <c r="C1557" t="s">
        <v>66</v>
      </c>
      <c r="D1557" t="s">
        <v>450</v>
      </c>
      <c r="E1557" t="s">
        <v>450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630</v>
      </c>
      <c r="AD1557" t="s">
        <v>141</v>
      </c>
      <c r="AE1557" t="s">
        <v>614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419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630</v>
      </c>
      <c r="AD1558" t="s">
        <v>451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419</v>
      </c>
      <c r="C1559" t="s">
        <v>66</v>
      </c>
      <c r="D1559" t="s">
        <v>141</v>
      </c>
      <c r="E1559" t="s">
        <v>473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630</v>
      </c>
      <c r="AD1559" t="s">
        <v>451</v>
      </c>
      <c r="AE1559" t="s">
        <v>614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419</v>
      </c>
      <c r="C1560" t="s">
        <v>66</v>
      </c>
      <c r="D1560" t="s">
        <v>141</v>
      </c>
      <c r="E1560" t="s">
        <v>604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473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419</v>
      </c>
      <c r="C1561" t="s">
        <v>66</v>
      </c>
      <c r="D1561" t="s">
        <v>141</v>
      </c>
      <c r="E1561" t="s">
        <v>472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473</v>
      </c>
      <c r="AD1561" t="s">
        <v>141</v>
      </c>
      <c r="AE1561" t="s">
        <v>614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419</v>
      </c>
      <c r="C1562" t="s">
        <v>66</v>
      </c>
      <c r="D1562" t="s">
        <v>451</v>
      </c>
      <c r="E1562" t="s">
        <v>471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473</v>
      </c>
      <c r="AD1562" t="s">
        <v>451</v>
      </c>
      <c r="AE1562" t="s">
        <v>614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419</v>
      </c>
      <c r="C1563" t="s">
        <v>66</v>
      </c>
      <c r="D1563" t="s">
        <v>451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473</v>
      </c>
      <c r="AD1563" t="s">
        <v>473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419</v>
      </c>
      <c r="C1564" t="s">
        <v>66</v>
      </c>
      <c r="D1564" t="s">
        <v>451</v>
      </c>
      <c r="E1564" t="s">
        <v>451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452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419</v>
      </c>
      <c r="C1565" t="s">
        <v>66</v>
      </c>
      <c r="D1565" t="s">
        <v>473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452</v>
      </c>
      <c r="AD1565" t="s">
        <v>141</v>
      </c>
      <c r="AE1565" t="s">
        <v>614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419</v>
      </c>
      <c r="C1566" t="s">
        <v>66</v>
      </c>
      <c r="D1566" t="s">
        <v>473</v>
      </c>
      <c r="E1566" t="s">
        <v>473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452</v>
      </c>
      <c r="AD1566" t="s">
        <v>452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419</v>
      </c>
      <c r="C1567" t="s">
        <v>66</v>
      </c>
      <c r="D1567" t="s">
        <v>452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452</v>
      </c>
      <c r="AD1567" t="s">
        <v>452</v>
      </c>
      <c r="AE1567" t="s">
        <v>614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419</v>
      </c>
      <c r="C1568" t="s">
        <v>66</v>
      </c>
      <c r="D1568" t="s">
        <v>452</v>
      </c>
      <c r="E1568" t="s">
        <v>452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629</v>
      </c>
      <c r="AD1568" t="s">
        <v>448</v>
      </c>
      <c r="AE1568" t="s">
        <v>614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419</v>
      </c>
      <c r="C1569" t="s">
        <v>66</v>
      </c>
      <c r="D1569" t="s">
        <v>604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629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419</v>
      </c>
      <c r="C1570" t="s">
        <v>66</v>
      </c>
      <c r="D1570" t="s">
        <v>604</v>
      </c>
      <c r="E1570" t="s">
        <v>604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629</v>
      </c>
      <c r="AD1570" t="s">
        <v>141</v>
      </c>
      <c r="AE1570" t="s">
        <v>614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419</v>
      </c>
      <c r="C1571" t="s">
        <v>66</v>
      </c>
      <c r="D1571" t="s">
        <v>477</v>
      </c>
      <c r="E1571" t="s">
        <v>477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629</v>
      </c>
      <c r="AD1571" t="s">
        <v>451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419</v>
      </c>
      <c r="C1572" t="s">
        <v>66</v>
      </c>
      <c r="D1572" t="s">
        <v>472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629</v>
      </c>
      <c r="AD1572" t="s">
        <v>452</v>
      </c>
      <c r="AE1572" t="s">
        <v>614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419</v>
      </c>
      <c r="C1573" t="s">
        <v>66</v>
      </c>
      <c r="D1573" t="s">
        <v>472</v>
      </c>
      <c r="E1573" t="s">
        <v>472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629</v>
      </c>
      <c r="AD1573" t="s">
        <v>629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419</v>
      </c>
      <c r="C1574" t="s">
        <v>66</v>
      </c>
      <c r="D1574" t="s">
        <v>479</v>
      </c>
      <c r="E1574" t="s">
        <v>479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629</v>
      </c>
      <c r="AD1574" t="s">
        <v>629</v>
      </c>
      <c r="AE1574" t="s">
        <v>614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419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474</v>
      </c>
      <c r="AD1575" t="s">
        <v>141</v>
      </c>
      <c r="AE1575" t="s">
        <v>614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419</v>
      </c>
      <c r="C1576" t="s">
        <v>68</v>
      </c>
      <c r="D1576" t="s">
        <v>471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477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419</v>
      </c>
      <c r="C1577" t="s">
        <v>68</v>
      </c>
      <c r="D1577" t="s">
        <v>450</v>
      </c>
      <c r="E1577" t="s">
        <v>450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477</v>
      </c>
      <c r="AD1577" t="s">
        <v>141</v>
      </c>
      <c r="AE1577" t="s">
        <v>614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419</v>
      </c>
      <c r="C1578" t="s">
        <v>68</v>
      </c>
      <c r="D1578" t="s">
        <v>450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477</v>
      </c>
      <c r="AD1578" t="s">
        <v>477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419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477</v>
      </c>
      <c r="AD1579" t="s">
        <v>477</v>
      </c>
      <c r="AE1579" t="s">
        <v>614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419</v>
      </c>
      <c r="C1580" t="s">
        <v>68</v>
      </c>
      <c r="D1580" t="s">
        <v>141</v>
      </c>
      <c r="E1580" t="s">
        <v>451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472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419</v>
      </c>
      <c r="C1581" t="s">
        <v>68</v>
      </c>
      <c r="D1581" t="s">
        <v>141</v>
      </c>
      <c r="E1581" t="s">
        <v>604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472</v>
      </c>
      <c r="AD1581" t="s">
        <v>141</v>
      </c>
      <c r="AE1581" t="s">
        <v>614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419</v>
      </c>
      <c r="C1582" t="s">
        <v>68</v>
      </c>
      <c r="D1582" t="s">
        <v>141</v>
      </c>
      <c r="E1582" t="s">
        <v>472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472</v>
      </c>
      <c r="AD1582" t="s">
        <v>451</v>
      </c>
      <c r="AE1582" t="s">
        <v>614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419</v>
      </c>
      <c r="C1583" t="s">
        <v>68</v>
      </c>
      <c r="D1583" t="s">
        <v>451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472</v>
      </c>
      <c r="AD1583" t="s">
        <v>477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419</v>
      </c>
      <c r="C1584" t="s">
        <v>68</v>
      </c>
      <c r="D1584" t="s">
        <v>451</v>
      </c>
      <c r="E1584" t="s">
        <v>451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472</v>
      </c>
      <c r="AD1584" t="s">
        <v>472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419</v>
      </c>
      <c r="C1585" t="s">
        <v>68</v>
      </c>
      <c r="D1585" t="s">
        <v>451</v>
      </c>
      <c r="E1585" t="s">
        <v>452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472</v>
      </c>
      <c r="AD1585" t="s">
        <v>472</v>
      </c>
      <c r="AE1585" t="s">
        <v>614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419</v>
      </c>
      <c r="C1586" t="s">
        <v>68</v>
      </c>
      <c r="D1586" t="s">
        <v>473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614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419</v>
      </c>
      <c r="C1587" t="s">
        <v>68</v>
      </c>
      <c r="D1587" t="s">
        <v>473</v>
      </c>
      <c r="E1587" t="s">
        <v>451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614</v>
      </c>
      <c r="AD1587" t="s">
        <v>141</v>
      </c>
      <c r="AE1587" t="s">
        <v>614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419</v>
      </c>
      <c r="C1588" t="s">
        <v>68</v>
      </c>
      <c r="D1588" t="s">
        <v>473</v>
      </c>
      <c r="E1588" t="s">
        <v>473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614</v>
      </c>
      <c r="AD1588" t="s">
        <v>451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419</v>
      </c>
      <c r="C1589" t="s">
        <v>68</v>
      </c>
      <c r="D1589" t="s">
        <v>452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479</v>
      </c>
      <c r="AD1589" t="s">
        <v>141</v>
      </c>
      <c r="AE1589" t="s">
        <v>614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419</v>
      </c>
      <c r="C1590" t="s">
        <v>68</v>
      </c>
      <c r="D1590" t="s">
        <v>452</v>
      </c>
      <c r="E1590" t="s">
        <v>452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451</v>
      </c>
      <c r="AC1590" t="s">
        <v>628</v>
      </c>
      <c r="AD1590" t="s">
        <v>141</v>
      </c>
      <c r="AE1590" t="s">
        <v>614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419</v>
      </c>
      <c r="C1591" t="s">
        <v>68</v>
      </c>
      <c r="D1591" t="s">
        <v>604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451</v>
      </c>
      <c r="AC1591" t="s">
        <v>628</v>
      </c>
      <c r="AD1591" t="s">
        <v>451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419</v>
      </c>
      <c r="C1592" t="s">
        <v>68</v>
      </c>
      <c r="D1592" t="s">
        <v>604</v>
      </c>
      <c r="E1592" t="s">
        <v>604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451</v>
      </c>
      <c r="AC1592" t="s">
        <v>628</v>
      </c>
      <c r="AD1592" t="s">
        <v>451</v>
      </c>
      <c r="AE1592" t="s">
        <v>614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419</v>
      </c>
      <c r="C1593" t="s">
        <v>68</v>
      </c>
      <c r="D1593" t="s">
        <v>472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451</v>
      </c>
      <c r="AC1593" t="s">
        <v>471</v>
      </c>
      <c r="AD1593" t="s">
        <v>451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419</v>
      </c>
      <c r="C1594" t="s">
        <v>68</v>
      </c>
      <c r="D1594" t="s">
        <v>472</v>
      </c>
      <c r="E1594" t="s">
        <v>451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451</v>
      </c>
      <c r="AC1594" t="s">
        <v>471</v>
      </c>
      <c r="AD1594" t="s">
        <v>451</v>
      </c>
      <c r="AE1594" t="s">
        <v>614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419</v>
      </c>
      <c r="C1595" t="s">
        <v>68</v>
      </c>
      <c r="D1595" t="s">
        <v>472</v>
      </c>
      <c r="E1595" t="s">
        <v>472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451</v>
      </c>
      <c r="AC1595" t="s">
        <v>450</v>
      </c>
      <c r="AD1595" t="s">
        <v>451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419</v>
      </c>
      <c r="C1596" t="s">
        <v>68</v>
      </c>
      <c r="D1596" t="s">
        <v>479</v>
      </c>
      <c r="E1596" t="s">
        <v>479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451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420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451</v>
      </c>
      <c r="AC1597" t="s">
        <v>141</v>
      </c>
      <c r="AD1597" t="s">
        <v>141</v>
      </c>
      <c r="AE1597" t="s">
        <v>614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420</v>
      </c>
      <c r="C1598" t="s">
        <v>52</v>
      </c>
      <c r="D1598" t="s">
        <v>451</v>
      </c>
      <c r="E1598" t="s">
        <v>451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451</v>
      </c>
      <c r="AC1598" t="s">
        <v>141</v>
      </c>
      <c r="AD1598" t="s">
        <v>451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420</v>
      </c>
      <c r="C1599" t="s">
        <v>54</v>
      </c>
      <c r="D1599" t="s">
        <v>450</v>
      </c>
      <c r="E1599" t="s">
        <v>450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451</v>
      </c>
      <c r="AC1599" t="s">
        <v>141</v>
      </c>
      <c r="AD1599" t="s">
        <v>451</v>
      </c>
      <c r="AE1599" t="s">
        <v>614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420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451</v>
      </c>
      <c r="AC1600" t="s">
        <v>141</v>
      </c>
      <c r="AD1600" t="s">
        <v>473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420</v>
      </c>
      <c r="C1601" t="s">
        <v>54</v>
      </c>
      <c r="D1601" t="s">
        <v>451</v>
      </c>
      <c r="E1601" t="s">
        <v>451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451</v>
      </c>
      <c r="AC1601" t="s">
        <v>630</v>
      </c>
      <c r="AD1601" t="s">
        <v>451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420</v>
      </c>
      <c r="C1602" t="s">
        <v>56</v>
      </c>
      <c r="D1602" t="s">
        <v>450</v>
      </c>
      <c r="E1602" t="s">
        <v>450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451</v>
      </c>
      <c r="AC1602" t="s">
        <v>630</v>
      </c>
      <c r="AD1602" t="s">
        <v>451</v>
      </c>
      <c r="AE1602" t="s">
        <v>614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420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451</v>
      </c>
      <c r="AC1603" t="s">
        <v>630</v>
      </c>
      <c r="AD1603" t="s">
        <v>472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420</v>
      </c>
      <c r="C1604" t="s">
        <v>56</v>
      </c>
      <c r="D1604" t="s">
        <v>451</v>
      </c>
      <c r="E1604" t="s">
        <v>451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451</v>
      </c>
      <c r="AC1604" t="s">
        <v>473</v>
      </c>
      <c r="AD1604" t="s">
        <v>141</v>
      </c>
      <c r="AE1604" t="s">
        <v>614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420</v>
      </c>
      <c r="C1605" t="s">
        <v>56</v>
      </c>
      <c r="D1605" t="s">
        <v>453</v>
      </c>
      <c r="E1605" t="s">
        <v>453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451</v>
      </c>
      <c r="AC1605" t="s">
        <v>473</v>
      </c>
      <c r="AD1605" t="s">
        <v>451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420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451</v>
      </c>
      <c r="AC1606" t="s">
        <v>473</v>
      </c>
      <c r="AD1606" t="s">
        <v>451</v>
      </c>
      <c r="AE1606" t="s">
        <v>614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420</v>
      </c>
      <c r="C1607" t="s">
        <v>58</v>
      </c>
      <c r="D1607" t="s">
        <v>450</v>
      </c>
      <c r="E1607" t="s">
        <v>450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451</v>
      </c>
      <c r="AC1607" t="s">
        <v>452</v>
      </c>
      <c r="AD1607" t="s">
        <v>141</v>
      </c>
      <c r="AE1607" t="s">
        <v>614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420</v>
      </c>
      <c r="C1608" t="s">
        <v>58</v>
      </c>
      <c r="D1608" t="s">
        <v>450</v>
      </c>
      <c r="E1608" t="s">
        <v>476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451</v>
      </c>
      <c r="AC1608" t="s">
        <v>452</v>
      </c>
      <c r="AD1608" t="s">
        <v>451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420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451</v>
      </c>
      <c r="AC1609" t="s">
        <v>452</v>
      </c>
      <c r="AD1609" t="s">
        <v>451</v>
      </c>
      <c r="AE1609" t="s">
        <v>614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420</v>
      </c>
      <c r="C1610" t="s">
        <v>58</v>
      </c>
      <c r="D1610" t="s">
        <v>451</v>
      </c>
      <c r="E1610" t="s">
        <v>451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451</v>
      </c>
      <c r="AC1610" t="s">
        <v>629</v>
      </c>
      <c r="AD1610" t="s">
        <v>471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420</v>
      </c>
      <c r="C1611" t="s">
        <v>58</v>
      </c>
      <c r="D1611" t="s">
        <v>452</v>
      </c>
      <c r="E1611" t="s">
        <v>452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451</v>
      </c>
      <c r="AC1611" t="s">
        <v>629</v>
      </c>
      <c r="AD1611" t="s">
        <v>141</v>
      </c>
      <c r="AE1611" t="s">
        <v>614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420</v>
      </c>
      <c r="C1612" t="s">
        <v>58</v>
      </c>
      <c r="D1612" t="s">
        <v>453</v>
      </c>
      <c r="E1612" t="s">
        <v>453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451</v>
      </c>
      <c r="AC1612" t="s">
        <v>629</v>
      </c>
      <c r="AD1612" t="s">
        <v>451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420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451</v>
      </c>
      <c r="AC1613" t="s">
        <v>629</v>
      </c>
      <c r="AD1613" t="s">
        <v>451</v>
      </c>
      <c r="AE1613" t="s">
        <v>614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420</v>
      </c>
      <c r="C1614" t="s">
        <v>60</v>
      </c>
      <c r="D1614" t="s">
        <v>471</v>
      </c>
      <c r="E1614" t="s">
        <v>451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451</v>
      </c>
      <c r="AC1614" t="s">
        <v>629</v>
      </c>
      <c r="AD1614" t="s">
        <v>452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420</v>
      </c>
      <c r="C1615" t="s">
        <v>60</v>
      </c>
      <c r="D1615" t="s">
        <v>450</v>
      </c>
      <c r="E1615" t="s">
        <v>450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451</v>
      </c>
      <c r="AC1615" t="s">
        <v>629</v>
      </c>
      <c r="AD1615" t="s">
        <v>472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420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451</v>
      </c>
      <c r="AC1616" t="s">
        <v>474</v>
      </c>
      <c r="AD1616" t="s">
        <v>141</v>
      </c>
      <c r="AE1616" t="s">
        <v>614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420</v>
      </c>
      <c r="C1617" t="s">
        <v>60</v>
      </c>
      <c r="D1617" t="s">
        <v>451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451</v>
      </c>
      <c r="AC1617" t="s">
        <v>474</v>
      </c>
      <c r="AD1617" t="s">
        <v>451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420</v>
      </c>
      <c r="C1618" t="s">
        <v>60</v>
      </c>
      <c r="D1618" t="s">
        <v>451</v>
      </c>
      <c r="E1618" t="s">
        <v>451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451</v>
      </c>
      <c r="AC1618" t="s">
        <v>474</v>
      </c>
      <c r="AD1618" t="s">
        <v>451</v>
      </c>
      <c r="AE1618" t="s">
        <v>614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420</v>
      </c>
      <c r="C1619" t="s">
        <v>60</v>
      </c>
      <c r="D1619" t="s">
        <v>452</v>
      </c>
      <c r="E1619" t="s">
        <v>452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451</v>
      </c>
      <c r="AC1619" t="s">
        <v>474</v>
      </c>
      <c r="AD1619" t="s">
        <v>474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420</v>
      </c>
      <c r="C1620" t="s">
        <v>60</v>
      </c>
      <c r="D1620" t="s">
        <v>474</v>
      </c>
      <c r="E1620" t="s">
        <v>474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451</v>
      </c>
      <c r="AC1620" t="s">
        <v>477</v>
      </c>
      <c r="AD1620" t="s">
        <v>141</v>
      </c>
      <c r="AE1620" t="s">
        <v>614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420</v>
      </c>
      <c r="C1621" t="s">
        <v>60</v>
      </c>
      <c r="D1621" t="s">
        <v>472</v>
      </c>
      <c r="E1621" t="s">
        <v>472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451</v>
      </c>
      <c r="AC1621" t="s">
        <v>477</v>
      </c>
      <c r="AD1621" t="s">
        <v>451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420</v>
      </c>
      <c r="C1622" t="s">
        <v>60</v>
      </c>
      <c r="D1622" t="s">
        <v>453</v>
      </c>
      <c r="E1622" t="s">
        <v>448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451</v>
      </c>
      <c r="AC1622" t="s">
        <v>477</v>
      </c>
      <c r="AD1622" t="s">
        <v>451</v>
      </c>
      <c r="AE1622" t="s">
        <v>614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420</v>
      </c>
      <c r="C1623" t="s">
        <v>60</v>
      </c>
      <c r="D1623" t="s">
        <v>453</v>
      </c>
      <c r="E1623" t="s">
        <v>453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451</v>
      </c>
      <c r="AC1623" t="s">
        <v>472</v>
      </c>
      <c r="AD1623" t="s">
        <v>450</v>
      </c>
      <c r="AE1623" t="s">
        <v>614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420</v>
      </c>
      <c r="C1624" t="s">
        <v>60</v>
      </c>
      <c r="D1624" t="s">
        <v>475</v>
      </c>
      <c r="E1624" t="s">
        <v>453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451</v>
      </c>
      <c r="AC1624" t="s">
        <v>472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420</v>
      </c>
      <c r="C1625" t="s">
        <v>62</v>
      </c>
      <c r="D1625" t="s">
        <v>471</v>
      </c>
      <c r="E1625" t="s">
        <v>471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451</v>
      </c>
      <c r="AC1625" t="s">
        <v>472</v>
      </c>
      <c r="AD1625" t="s">
        <v>141</v>
      </c>
      <c r="AE1625" t="s">
        <v>614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420</v>
      </c>
      <c r="C1626" t="s">
        <v>62</v>
      </c>
      <c r="D1626" t="s">
        <v>450</v>
      </c>
      <c r="E1626" t="s">
        <v>450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451</v>
      </c>
      <c r="AC1626" t="s">
        <v>472</v>
      </c>
      <c r="AD1626" t="s">
        <v>451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420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451</v>
      </c>
      <c r="AC1627" t="s">
        <v>472</v>
      </c>
      <c r="AD1627" t="s">
        <v>451</v>
      </c>
      <c r="AE1627" t="s">
        <v>614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420</v>
      </c>
      <c r="C1628" t="s">
        <v>62</v>
      </c>
      <c r="D1628" t="s">
        <v>141</v>
      </c>
      <c r="E1628" t="s">
        <v>472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451</v>
      </c>
      <c r="AC1628" t="s">
        <v>472</v>
      </c>
      <c r="AD1628" t="s">
        <v>452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420</v>
      </c>
      <c r="C1629" t="s">
        <v>62</v>
      </c>
      <c r="D1629" t="s">
        <v>451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451</v>
      </c>
      <c r="AC1629" t="s">
        <v>472</v>
      </c>
      <c r="AD1629" t="s">
        <v>472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420</v>
      </c>
      <c r="C1630" t="s">
        <v>62</v>
      </c>
      <c r="D1630" t="s">
        <v>451</v>
      </c>
      <c r="E1630" t="s">
        <v>451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451</v>
      </c>
      <c r="AC1630" t="s">
        <v>614</v>
      </c>
      <c r="AD1630" t="s">
        <v>141</v>
      </c>
      <c r="AE1630" t="s">
        <v>614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420</v>
      </c>
      <c r="C1631" t="s">
        <v>62</v>
      </c>
      <c r="D1631" t="s">
        <v>473</v>
      </c>
      <c r="E1631" t="s">
        <v>473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451</v>
      </c>
      <c r="AC1631" t="s">
        <v>614</v>
      </c>
      <c r="AD1631" t="s">
        <v>451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420</v>
      </c>
      <c r="C1632" t="s">
        <v>62</v>
      </c>
      <c r="D1632" t="s">
        <v>604</v>
      </c>
      <c r="E1632" t="s">
        <v>604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451</v>
      </c>
      <c r="AC1632" t="s">
        <v>614</v>
      </c>
      <c r="AD1632" t="s">
        <v>451</v>
      </c>
      <c r="AE1632" t="s">
        <v>614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420</v>
      </c>
      <c r="C1633" t="s">
        <v>62</v>
      </c>
      <c r="D1633" t="s">
        <v>472</v>
      </c>
      <c r="E1633" t="s">
        <v>472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451</v>
      </c>
      <c r="AC1633" t="s">
        <v>527</v>
      </c>
      <c r="AD1633" t="s">
        <v>451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420</v>
      </c>
      <c r="C1634" t="s">
        <v>62</v>
      </c>
      <c r="D1634" t="s">
        <v>453</v>
      </c>
      <c r="E1634" t="s">
        <v>453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451</v>
      </c>
      <c r="AC1634" t="s">
        <v>479</v>
      </c>
      <c r="AD1634" t="s">
        <v>141</v>
      </c>
      <c r="AE1634" t="s">
        <v>614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420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451</v>
      </c>
      <c r="AC1635" t="s">
        <v>479</v>
      </c>
      <c r="AD1635" t="s">
        <v>451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420</v>
      </c>
      <c r="C1636" t="s">
        <v>64</v>
      </c>
      <c r="D1636" t="s">
        <v>141</v>
      </c>
      <c r="E1636" t="s">
        <v>472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451</v>
      </c>
      <c r="AC1636" t="s">
        <v>479</v>
      </c>
      <c r="AD1636" t="s">
        <v>451</v>
      </c>
      <c r="AE1636" t="s">
        <v>614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420</v>
      </c>
      <c r="C1637" t="s">
        <v>64</v>
      </c>
      <c r="D1637" t="s">
        <v>451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451</v>
      </c>
      <c r="AC1637" t="s">
        <v>475</v>
      </c>
      <c r="AD1637" t="s">
        <v>451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420</v>
      </c>
      <c r="C1638" t="s">
        <v>64</v>
      </c>
      <c r="D1638" t="s">
        <v>451</v>
      </c>
      <c r="E1638" t="s">
        <v>451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473</v>
      </c>
      <c r="AC1638" t="s">
        <v>141</v>
      </c>
      <c r="AD1638" t="s">
        <v>141</v>
      </c>
      <c r="AE1638" t="s">
        <v>614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420</v>
      </c>
      <c r="C1639" t="s">
        <v>64</v>
      </c>
      <c r="D1639" t="s">
        <v>473</v>
      </c>
      <c r="E1639" t="s">
        <v>473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473</v>
      </c>
      <c r="AC1639" t="s">
        <v>141</v>
      </c>
      <c r="AD1639" t="s">
        <v>451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420</v>
      </c>
      <c r="C1640" t="s">
        <v>64</v>
      </c>
      <c r="D1640" t="s">
        <v>474</v>
      </c>
      <c r="E1640" t="s">
        <v>474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473</v>
      </c>
      <c r="AC1640" t="s">
        <v>141</v>
      </c>
      <c r="AD1640" t="s">
        <v>473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420</v>
      </c>
      <c r="C1641" t="s">
        <v>64</v>
      </c>
      <c r="D1641" t="s">
        <v>472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473</v>
      </c>
      <c r="AC1641" t="s">
        <v>141</v>
      </c>
      <c r="AD1641" t="s">
        <v>473</v>
      </c>
      <c r="AE1641" t="s">
        <v>614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420</v>
      </c>
      <c r="C1642" t="s">
        <v>64</v>
      </c>
      <c r="D1642" t="s">
        <v>472</v>
      </c>
      <c r="E1642" t="s">
        <v>472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473</v>
      </c>
      <c r="AC1642" t="s">
        <v>630</v>
      </c>
      <c r="AD1642" t="s">
        <v>473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420</v>
      </c>
      <c r="C1643" t="s">
        <v>64</v>
      </c>
      <c r="D1643" t="s">
        <v>479</v>
      </c>
      <c r="E1643" t="s">
        <v>479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473</v>
      </c>
      <c r="AC1643" t="s">
        <v>473</v>
      </c>
      <c r="AD1643" t="s">
        <v>141</v>
      </c>
      <c r="AE1643" t="s">
        <v>614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420</v>
      </c>
      <c r="C1644" t="s">
        <v>64</v>
      </c>
      <c r="D1644" t="s">
        <v>453</v>
      </c>
      <c r="E1644" t="s">
        <v>453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473</v>
      </c>
      <c r="AC1644" t="s">
        <v>473</v>
      </c>
      <c r="AD1644" t="s">
        <v>451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420</v>
      </c>
      <c r="C1645" t="s">
        <v>64</v>
      </c>
      <c r="D1645" t="s">
        <v>475</v>
      </c>
      <c r="E1645" t="s">
        <v>475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473</v>
      </c>
      <c r="AC1645" t="s">
        <v>473</v>
      </c>
      <c r="AD1645" t="s">
        <v>451</v>
      </c>
      <c r="AE1645" t="s">
        <v>614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420</v>
      </c>
      <c r="C1646" t="s">
        <v>66</v>
      </c>
      <c r="D1646" t="s">
        <v>450</v>
      </c>
      <c r="E1646" t="s">
        <v>450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473</v>
      </c>
      <c r="AC1646" t="s">
        <v>473</v>
      </c>
      <c r="AD1646" t="s">
        <v>473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420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473</v>
      </c>
      <c r="AC1647" t="s">
        <v>473</v>
      </c>
      <c r="AD1647" t="s">
        <v>473</v>
      </c>
      <c r="AE1647" t="s">
        <v>614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420</v>
      </c>
      <c r="C1648" t="s">
        <v>66</v>
      </c>
      <c r="D1648" t="s">
        <v>141</v>
      </c>
      <c r="E1648" t="s">
        <v>451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473</v>
      </c>
      <c r="AC1648" t="s">
        <v>629</v>
      </c>
      <c r="AD1648" t="s">
        <v>451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420</v>
      </c>
      <c r="C1649" t="s">
        <v>66</v>
      </c>
      <c r="D1649" t="s">
        <v>141</v>
      </c>
      <c r="E1649" t="s">
        <v>472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473</v>
      </c>
      <c r="AC1649" t="s">
        <v>472</v>
      </c>
      <c r="AD1649" t="s">
        <v>451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420</v>
      </c>
      <c r="C1650" t="s">
        <v>66</v>
      </c>
      <c r="D1650" t="s">
        <v>451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473</v>
      </c>
      <c r="AC1650" t="s">
        <v>472</v>
      </c>
      <c r="AD1650" t="s">
        <v>473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420</v>
      </c>
      <c r="C1651" t="s">
        <v>66</v>
      </c>
      <c r="D1651" t="s">
        <v>451</v>
      </c>
      <c r="E1651" t="s">
        <v>451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473</v>
      </c>
      <c r="AC1651" t="s">
        <v>614</v>
      </c>
      <c r="AD1651" t="s">
        <v>141</v>
      </c>
      <c r="AE1651" t="s">
        <v>614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420</v>
      </c>
      <c r="C1652" t="s">
        <v>66</v>
      </c>
      <c r="D1652" t="s">
        <v>473</v>
      </c>
      <c r="E1652" t="s">
        <v>473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473</v>
      </c>
      <c r="AC1652" t="s">
        <v>614</v>
      </c>
      <c r="AD1652" t="s">
        <v>451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420</v>
      </c>
      <c r="C1653" t="s">
        <v>66</v>
      </c>
      <c r="D1653" t="s">
        <v>477</v>
      </c>
      <c r="E1653" t="s">
        <v>477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473</v>
      </c>
      <c r="AC1653" t="s">
        <v>614</v>
      </c>
      <c r="AD1653" t="s">
        <v>473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420</v>
      </c>
      <c r="C1654" t="s">
        <v>66</v>
      </c>
      <c r="D1654" t="s">
        <v>472</v>
      </c>
      <c r="E1654" t="s">
        <v>472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473</v>
      </c>
      <c r="AC1654" t="s">
        <v>614</v>
      </c>
      <c r="AD1654" t="s">
        <v>473</v>
      </c>
      <c r="AE1654" t="s">
        <v>614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420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473</v>
      </c>
      <c r="AC1655" t="s">
        <v>479</v>
      </c>
      <c r="AD1655" t="s">
        <v>473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420</v>
      </c>
      <c r="C1656" t="s">
        <v>68</v>
      </c>
      <c r="D1656" t="s">
        <v>471</v>
      </c>
      <c r="E1656" t="s">
        <v>471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452</v>
      </c>
      <c r="AC1656" t="s">
        <v>628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420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452</v>
      </c>
      <c r="AC1657" t="s">
        <v>628</v>
      </c>
      <c r="AD1657" t="s">
        <v>452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420</v>
      </c>
      <c r="C1658" t="s">
        <v>68</v>
      </c>
      <c r="D1658" t="s">
        <v>141</v>
      </c>
      <c r="E1658" t="s">
        <v>451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452</v>
      </c>
      <c r="AC1658" t="s">
        <v>628</v>
      </c>
      <c r="AD1658" t="s">
        <v>452</v>
      </c>
      <c r="AE1658" t="s">
        <v>614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420</v>
      </c>
      <c r="C1659" t="s">
        <v>68</v>
      </c>
      <c r="D1659" t="s">
        <v>141</v>
      </c>
      <c r="E1659" t="s">
        <v>472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452</v>
      </c>
      <c r="AC1659" t="s">
        <v>471</v>
      </c>
      <c r="AD1659" t="s">
        <v>452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420</v>
      </c>
      <c r="C1660" t="s">
        <v>68</v>
      </c>
      <c r="D1660" t="s">
        <v>451</v>
      </c>
      <c r="E1660" t="s">
        <v>451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452</v>
      </c>
      <c r="AC1660" t="s">
        <v>450</v>
      </c>
      <c r="AD1660" t="s">
        <v>141</v>
      </c>
      <c r="AE1660" t="s">
        <v>614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420</v>
      </c>
      <c r="C1661" t="s">
        <v>68</v>
      </c>
      <c r="D1661" t="s">
        <v>451</v>
      </c>
      <c r="E1661" t="s">
        <v>473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452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420</v>
      </c>
      <c r="C1662" t="s">
        <v>68</v>
      </c>
      <c r="D1662" t="s">
        <v>451</v>
      </c>
      <c r="E1662" t="s">
        <v>472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452</v>
      </c>
      <c r="AC1662" t="s">
        <v>141</v>
      </c>
      <c r="AD1662" t="s">
        <v>141</v>
      </c>
      <c r="AE1662" t="s">
        <v>614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420</v>
      </c>
      <c r="C1663" t="s">
        <v>68</v>
      </c>
      <c r="D1663" t="s">
        <v>473</v>
      </c>
      <c r="E1663" t="s">
        <v>473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452</v>
      </c>
      <c r="AC1663" t="s">
        <v>141</v>
      </c>
      <c r="AD1663" t="s">
        <v>452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420</v>
      </c>
      <c r="C1664" t="s">
        <v>68</v>
      </c>
      <c r="D1664" t="s">
        <v>474</v>
      </c>
      <c r="E1664" t="s">
        <v>474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452</v>
      </c>
      <c r="AC1664" t="s">
        <v>141</v>
      </c>
      <c r="AD1664" t="s">
        <v>452</v>
      </c>
      <c r="AE1664" t="s">
        <v>614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420</v>
      </c>
      <c r="C1665" t="s">
        <v>68</v>
      </c>
      <c r="D1665" t="s">
        <v>477</v>
      </c>
      <c r="E1665" t="s">
        <v>477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452</v>
      </c>
      <c r="AC1665" t="s">
        <v>141</v>
      </c>
      <c r="AD1665" t="s">
        <v>629</v>
      </c>
      <c r="AE1665" t="s">
        <v>614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420</v>
      </c>
      <c r="C1666" t="s">
        <v>68</v>
      </c>
      <c r="D1666" t="s">
        <v>472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452</v>
      </c>
      <c r="AC1666" t="s">
        <v>630</v>
      </c>
      <c r="AD1666" t="s">
        <v>452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420</v>
      </c>
      <c r="C1667" t="s">
        <v>68</v>
      </c>
      <c r="D1667" t="s">
        <v>472</v>
      </c>
      <c r="E1667" t="s">
        <v>472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452</v>
      </c>
      <c r="AC1667" t="s">
        <v>630</v>
      </c>
      <c r="AD1667" t="s">
        <v>452</v>
      </c>
      <c r="AE1667" t="s">
        <v>614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420</v>
      </c>
      <c r="C1668" t="s">
        <v>68</v>
      </c>
      <c r="D1668" t="s">
        <v>479</v>
      </c>
      <c r="E1668" t="s">
        <v>479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452</v>
      </c>
      <c r="AC1668" t="s">
        <v>473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420</v>
      </c>
      <c r="C1669" t="s">
        <v>68</v>
      </c>
      <c r="D1669" t="s">
        <v>453</v>
      </c>
      <c r="E1669" t="s">
        <v>453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452</v>
      </c>
      <c r="AC1669" t="s">
        <v>473</v>
      </c>
      <c r="AD1669" t="s">
        <v>141</v>
      </c>
      <c r="AE1669" t="s">
        <v>614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421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452</v>
      </c>
      <c r="AC1670" t="s">
        <v>473</v>
      </c>
      <c r="AD1670" t="s">
        <v>451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421</v>
      </c>
      <c r="C1671" t="s">
        <v>52</v>
      </c>
      <c r="D1671" t="s">
        <v>450</v>
      </c>
      <c r="E1671" t="s">
        <v>450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452</v>
      </c>
      <c r="AC1671" t="s">
        <v>473</v>
      </c>
      <c r="AD1671" t="s">
        <v>452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421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452</v>
      </c>
      <c r="AC1672" t="s">
        <v>473</v>
      </c>
      <c r="AD1672" t="s">
        <v>452</v>
      </c>
      <c r="AE1672" t="s">
        <v>614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421</v>
      </c>
      <c r="C1673" t="s">
        <v>52</v>
      </c>
      <c r="D1673" t="s">
        <v>451</v>
      </c>
      <c r="E1673" t="s">
        <v>451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452</v>
      </c>
      <c r="AC1673" t="s">
        <v>452</v>
      </c>
      <c r="AD1673" t="s">
        <v>450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421</v>
      </c>
      <c r="C1674" t="s">
        <v>52</v>
      </c>
      <c r="D1674" t="s">
        <v>451</v>
      </c>
      <c r="E1674" t="s">
        <v>452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452</v>
      </c>
      <c r="AC1674" t="s">
        <v>452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421</v>
      </c>
      <c r="C1675" t="s">
        <v>52</v>
      </c>
      <c r="D1675" t="s">
        <v>452</v>
      </c>
      <c r="E1675" t="s">
        <v>452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452</v>
      </c>
      <c r="AC1675" t="s">
        <v>452</v>
      </c>
      <c r="AD1675" t="s">
        <v>141</v>
      </c>
      <c r="AE1675" t="s">
        <v>614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421</v>
      </c>
      <c r="C1676" t="s">
        <v>54</v>
      </c>
      <c r="D1676" t="s">
        <v>450</v>
      </c>
      <c r="E1676" t="s">
        <v>450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452</v>
      </c>
      <c r="AC1676" t="s">
        <v>452</v>
      </c>
      <c r="AD1676" t="s">
        <v>473</v>
      </c>
      <c r="AE1676" t="s">
        <v>614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421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452</v>
      </c>
      <c r="AC1677" t="s">
        <v>452</v>
      </c>
      <c r="AD1677" t="s">
        <v>452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421</v>
      </c>
      <c r="C1678" t="s">
        <v>54</v>
      </c>
      <c r="D1678" t="s">
        <v>451</v>
      </c>
      <c r="E1678" t="s">
        <v>451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452</v>
      </c>
      <c r="AC1678" t="s">
        <v>452</v>
      </c>
      <c r="AD1678" t="s">
        <v>452</v>
      </c>
      <c r="AE1678" t="s">
        <v>614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421</v>
      </c>
      <c r="C1679" t="s">
        <v>54</v>
      </c>
      <c r="D1679" t="s">
        <v>452</v>
      </c>
      <c r="E1679" t="s">
        <v>452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452</v>
      </c>
      <c r="AC1679" t="s">
        <v>452</v>
      </c>
      <c r="AD1679" t="s">
        <v>472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421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452</v>
      </c>
      <c r="AC1680" t="s">
        <v>629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421</v>
      </c>
      <c r="C1681" t="s">
        <v>56</v>
      </c>
      <c r="D1681" t="s">
        <v>450</v>
      </c>
      <c r="E1681" t="s">
        <v>450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452</v>
      </c>
      <c r="AC1681" t="s">
        <v>629</v>
      </c>
      <c r="AD1681" t="s">
        <v>141</v>
      </c>
      <c r="AE1681" t="s">
        <v>614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421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452</v>
      </c>
      <c r="AC1682" t="s">
        <v>629</v>
      </c>
      <c r="AD1682" t="s">
        <v>451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421</v>
      </c>
      <c r="C1683" t="s">
        <v>56</v>
      </c>
      <c r="D1683" t="s">
        <v>451</v>
      </c>
      <c r="E1683" t="s">
        <v>451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452</v>
      </c>
      <c r="AC1683" t="s">
        <v>629</v>
      </c>
      <c r="AD1683" t="s">
        <v>451</v>
      </c>
      <c r="AE1683" t="s">
        <v>614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421</v>
      </c>
      <c r="C1684" t="s">
        <v>56</v>
      </c>
      <c r="D1684" t="s">
        <v>452</v>
      </c>
      <c r="E1684" t="s">
        <v>452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452</v>
      </c>
      <c r="AC1684" t="s">
        <v>629</v>
      </c>
      <c r="AD1684" t="s">
        <v>452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421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452</v>
      </c>
      <c r="AC1685" t="s">
        <v>629</v>
      </c>
      <c r="AD1685" t="s">
        <v>452</v>
      </c>
      <c r="AE1685" t="s">
        <v>614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421</v>
      </c>
      <c r="C1686" t="s">
        <v>58</v>
      </c>
      <c r="D1686" t="s">
        <v>471</v>
      </c>
      <c r="E1686" t="s">
        <v>471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452</v>
      </c>
      <c r="AC1686" t="s">
        <v>474</v>
      </c>
      <c r="AD1686" t="s">
        <v>452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421</v>
      </c>
      <c r="C1687" t="s">
        <v>58</v>
      </c>
      <c r="D1687" t="s">
        <v>450</v>
      </c>
      <c r="E1687" t="s">
        <v>450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452</v>
      </c>
      <c r="AC1687" t="s">
        <v>474</v>
      </c>
      <c r="AD1687" t="s">
        <v>452</v>
      </c>
      <c r="AE1687" t="s">
        <v>614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421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452</v>
      </c>
      <c r="AC1688" t="s">
        <v>472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421</v>
      </c>
      <c r="C1689" t="s">
        <v>58</v>
      </c>
      <c r="D1689" t="s">
        <v>451</v>
      </c>
      <c r="E1689" t="s">
        <v>451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452</v>
      </c>
      <c r="AC1689" t="s">
        <v>472</v>
      </c>
      <c r="AD1689" t="s">
        <v>141</v>
      </c>
      <c r="AE1689" t="s">
        <v>614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421</v>
      </c>
      <c r="C1690" t="s">
        <v>58</v>
      </c>
      <c r="D1690" t="s">
        <v>451</v>
      </c>
      <c r="E1690" t="s">
        <v>452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452</v>
      </c>
      <c r="AC1690" t="s">
        <v>472</v>
      </c>
      <c r="AD1690" t="s">
        <v>452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421</v>
      </c>
      <c r="C1691" t="s">
        <v>58</v>
      </c>
      <c r="D1691" t="s">
        <v>452</v>
      </c>
      <c r="E1691" t="s">
        <v>452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452</v>
      </c>
      <c r="AC1691" t="s">
        <v>472</v>
      </c>
      <c r="AD1691" t="s">
        <v>452</v>
      </c>
      <c r="AE1691" t="s">
        <v>614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421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452</v>
      </c>
      <c r="AC1692" t="s">
        <v>614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421</v>
      </c>
      <c r="C1693" t="s">
        <v>60</v>
      </c>
      <c r="D1693" t="s">
        <v>471</v>
      </c>
      <c r="E1693" t="s">
        <v>471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452</v>
      </c>
      <c r="AC1693" t="s">
        <v>614</v>
      </c>
      <c r="AD1693" t="s">
        <v>141</v>
      </c>
      <c r="AE1693" t="s">
        <v>614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421</v>
      </c>
      <c r="C1694" t="s">
        <v>60</v>
      </c>
      <c r="D1694" t="s">
        <v>471</v>
      </c>
      <c r="E1694" t="s">
        <v>451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452</v>
      </c>
      <c r="AC1694" t="s">
        <v>614</v>
      </c>
      <c r="AD1694" t="s">
        <v>452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421</v>
      </c>
      <c r="C1695" t="s">
        <v>60</v>
      </c>
      <c r="D1695" t="s">
        <v>450</v>
      </c>
      <c r="E1695" t="s">
        <v>450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452</v>
      </c>
      <c r="AC1695" t="s">
        <v>614</v>
      </c>
      <c r="AD1695" t="s">
        <v>452</v>
      </c>
      <c r="AE1695" t="s">
        <v>614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421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452</v>
      </c>
      <c r="AC1696" t="s">
        <v>614</v>
      </c>
      <c r="AD1696" t="s">
        <v>472</v>
      </c>
      <c r="AE1696" t="s">
        <v>614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421</v>
      </c>
      <c r="C1697" t="s">
        <v>60</v>
      </c>
      <c r="D1697" t="s">
        <v>451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452</v>
      </c>
      <c r="AC1697" t="s">
        <v>479</v>
      </c>
      <c r="AD1697" t="s">
        <v>452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421</v>
      </c>
      <c r="C1698" t="s">
        <v>60</v>
      </c>
      <c r="D1698" t="s">
        <v>451</v>
      </c>
      <c r="E1698" t="s">
        <v>451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452</v>
      </c>
      <c r="AC1698" t="s">
        <v>479</v>
      </c>
      <c r="AD1698" t="s">
        <v>452</v>
      </c>
      <c r="AE1698" t="s">
        <v>614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421</v>
      </c>
      <c r="C1699" t="s">
        <v>60</v>
      </c>
      <c r="D1699" t="s">
        <v>451</v>
      </c>
      <c r="E1699" t="s">
        <v>473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629</v>
      </c>
      <c r="AC1699" t="s">
        <v>450</v>
      </c>
      <c r="AD1699" t="s">
        <v>629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421</v>
      </c>
      <c r="C1700" t="s">
        <v>60</v>
      </c>
      <c r="D1700" t="s">
        <v>451</v>
      </c>
      <c r="E1700" t="s">
        <v>452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629</v>
      </c>
      <c r="AC1700" t="s">
        <v>141</v>
      </c>
      <c r="AD1700" t="s">
        <v>141</v>
      </c>
      <c r="AE1700" t="s">
        <v>614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421</v>
      </c>
      <c r="C1701" t="s">
        <v>60</v>
      </c>
      <c r="D1701" t="s">
        <v>452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629</v>
      </c>
      <c r="AC1701" t="s">
        <v>141</v>
      </c>
      <c r="AD1701" t="s">
        <v>629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421</v>
      </c>
      <c r="C1702" t="s">
        <v>60</v>
      </c>
      <c r="D1702" t="s">
        <v>452</v>
      </c>
      <c r="E1702" t="s">
        <v>451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629</v>
      </c>
      <c r="AC1702" t="s">
        <v>141</v>
      </c>
      <c r="AD1702" t="s">
        <v>629</v>
      </c>
      <c r="AE1702" t="s">
        <v>614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421</v>
      </c>
      <c r="C1703" t="s">
        <v>60</v>
      </c>
      <c r="D1703" t="s">
        <v>452</v>
      </c>
      <c r="E1703" t="s">
        <v>452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629</v>
      </c>
      <c r="AC1703" t="s">
        <v>630</v>
      </c>
      <c r="AD1703" t="s">
        <v>451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421</v>
      </c>
      <c r="C1704" t="s">
        <v>60</v>
      </c>
      <c r="D1704" t="s">
        <v>452</v>
      </c>
      <c r="E1704" t="s">
        <v>604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629</v>
      </c>
      <c r="AC1704" t="s">
        <v>630</v>
      </c>
      <c r="AD1704" t="s">
        <v>629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421</v>
      </c>
      <c r="C1705" t="s">
        <v>60</v>
      </c>
      <c r="D1705" t="s">
        <v>472</v>
      </c>
      <c r="E1705" t="s">
        <v>472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629</v>
      </c>
      <c r="AC1705" t="s">
        <v>630</v>
      </c>
      <c r="AD1705" t="s">
        <v>629</v>
      </c>
      <c r="AE1705" t="s">
        <v>614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421</v>
      </c>
      <c r="C1706" t="s">
        <v>60</v>
      </c>
      <c r="D1706" t="s">
        <v>453</v>
      </c>
      <c r="E1706" t="s">
        <v>453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629</v>
      </c>
      <c r="AC1706" t="s">
        <v>452</v>
      </c>
      <c r="AD1706" t="s">
        <v>629</v>
      </c>
      <c r="AE1706" t="s">
        <v>614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421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629</v>
      </c>
      <c r="AC1707" t="s">
        <v>629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421</v>
      </c>
      <c r="C1708" t="s">
        <v>62</v>
      </c>
      <c r="D1708" t="s">
        <v>450</v>
      </c>
      <c r="E1708" t="s">
        <v>450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629</v>
      </c>
      <c r="AC1708" t="s">
        <v>629</v>
      </c>
      <c r="AD1708" t="s">
        <v>141</v>
      </c>
      <c r="AE1708" t="s">
        <v>614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421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629</v>
      </c>
      <c r="AC1709" t="s">
        <v>629</v>
      </c>
      <c r="AD1709" t="s">
        <v>629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421</v>
      </c>
      <c r="C1710" t="s">
        <v>62</v>
      </c>
      <c r="D1710" t="s">
        <v>451</v>
      </c>
      <c r="E1710" t="s">
        <v>471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629</v>
      </c>
      <c r="AC1710" t="s">
        <v>629</v>
      </c>
      <c r="AD1710" t="s">
        <v>629</v>
      </c>
      <c r="AE1710" t="s">
        <v>614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421</v>
      </c>
      <c r="C1711" t="s">
        <v>62</v>
      </c>
      <c r="D1711" t="s">
        <v>451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629</v>
      </c>
      <c r="AC1711" t="s">
        <v>629</v>
      </c>
      <c r="AD1711" t="s">
        <v>474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421</v>
      </c>
      <c r="C1712" t="s">
        <v>62</v>
      </c>
      <c r="D1712" t="s">
        <v>451</v>
      </c>
      <c r="E1712" t="s">
        <v>451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629</v>
      </c>
      <c r="AC1712" t="s">
        <v>629</v>
      </c>
      <c r="AD1712" t="s">
        <v>477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421</v>
      </c>
      <c r="C1713" t="s">
        <v>62</v>
      </c>
      <c r="D1713" t="s">
        <v>473</v>
      </c>
      <c r="E1713" t="s">
        <v>473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629</v>
      </c>
      <c r="AC1713" t="s">
        <v>472</v>
      </c>
      <c r="AD1713" t="s">
        <v>629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421</v>
      </c>
      <c r="C1714" t="s">
        <v>62</v>
      </c>
      <c r="D1714" t="s">
        <v>452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629</v>
      </c>
      <c r="AC1714" t="s">
        <v>614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421</v>
      </c>
      <c r="C1715" t="s">
        <v>62</v>
      </c>
      <c r="D1715" t="s">
        <v>452</v>
      </c>
      <c r="E1715" t="s">
        <v>451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629</v>
      </c>
      <c r="AC1715" t="s">
        <v>614</v>
      </c>
      <c r="AD1715" t="s">
        <v>141</v>
      </c>
      <c r="AE1715" t="s">
        <v>614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421</v>
      </c>
      <c r="C1716" t="s">
        <v>62</v>
      </c>
      <c r="D1716" t="s">
        <v>452</v>
      </c>
      <c r="E1716" t="s">
        <v>473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629</v>
      </c>
      <c r="AC1716" t="s">
        <v>614</v>
      </c>
      <c r="AD1716" t="s">
        <v>629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421</v>
      </c>
      <c r="C1717" t="s">
        <v>62</v>
      </c>
      <c r="D1717" t="s">
        <v>452</v>
      </c>
      <c r="E1717" t="s">
        <v>452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629</v>
      </c>
      <c r="AC1717" t="s">
        <v>614</v>
      </c>
      <c r="AD1717" t="s">
        <v>629</v>
      </c>
      <c r="AE1717" t="s">
        <v>614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421</v>
      </c>
      <c r="C1718" t="s">
        <v>62</v>
      </c>
      <c r="D1718" t="s">
        <v>604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629</v>
      </c>
      <c r="AC1718" t="s">
        <v>479</v>
      </c>
      <c r="AD1718" t="s">
        <v>629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421</v>
      </c>
      <c r="C1719" t="s">
        <v>62</v>
      </c>
      <c r="D1719" t="s">
        <v>604</v>
      </c>
      <c r="E1719" t="s">
        <v>604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474</v>
      </c>
      <c r="AC1719" t="s">
        <v>141</v>
      </c>
      <c r="AD1719" t="s">
        <v>474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421</v>
      </c>
      <c r="C1720" t="s">
        <v>62</v>
      </c>
      <c r="D1720" t="s">
        <v>472</v>
      </c>
      <c r="E1720" t="s">
        <v>472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474</v>
      </c>
      <c r="AC1720" t="s">
        <v>473</v>
      </c>
      <c r="AD1720" t="s">
        <v>474</v>
      </c>
      <c r="AE1720" t="s">
        <v>614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421</v>
      </c>
      <c r="C1721" t="s">
        <v>64</v>
      </c>
      <c r="D1721" t="s">
        <v>450</v>
      </c>
      <c r="E1721" t="s">
        <v>450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474</v>
      </c>
      <c r="AC1721" t="s">
        <v>474</v>
      </c>
      <c r="AD1721" t="s">
        <v>141</v>
      </c>
      <c r="AE1721" t="s">
        <v>614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421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474</v>
      </c>
      <c r="AC1722" t="s">
        <v>474</v>
      </c>
      <c r="AD1722" t="s">
        <v>474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421</v>
      </c>
      <c r="C1723" t="s">
        <v>64</v>
      </c>
      <c r="D1723" t="s">
        <v>141</v>
      </c>
      <c r="E1723" t="s">
        <v>473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474</v>
      </c>
      <c r="AC1723" t="s">
        <v>477</v>
      </c>
      <c r="AD1723" t="s">
        <v>477</v>
      </c>
      <c r="AE1723" t="s">
        <v>614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421</v>
      </c>
      <c r="C1724" t="s">
        <v>64</v>
      </c>
      <c r="D1724" t="s">
        <v>141</v>
      </c>
      <c r="E1724" t="s">
        <v>604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474</v>
      </c>
      <c r="AC1724" t="s">
        <v>472</v>
      </c>
      <c r="AD1724" t="s">
        <v>474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421</v>
      </c>
      <c r="C1725" t="s">
        <v>64</v>
      </c>
      <c r="D1725" t="s">
        <v>451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474</v>
      </c>
      <c r="AC1725" t="s">
        <v>614</v>
      </c>
      <c r="AD1725" t="s">
        <v>474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421</v>
      </c>
      <c r="C1726" t="s">
        <v>64</v>
      </c>
      <c r="D1726" t="s">
        <v>451</v>
      </c>
      <c r="E1726" t="s">
        <v>451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477</v>
      </c>
      <c r="AC1726" t="s">
        <v>141</v>
      </c>
      <c r="AD1726" t="s">
        <v>141</v>
      </c>
      <c r="AE1726" t="s">
        <v>614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421</v>
      </c>
      <c r="C1727" t="s">
        <v>64</v>
      </c>
      <c r="D1727" t="s">
        <v>451</v>
      </c>
      <c r="E1727" t="s">
        <v>473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477</v>
      </c>
      <c r="AC1727" t="s">
        <v>141</v>
      </c>
      <c r="AD1727" t="s">
        <v>477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421</v>
      </c>
      <c r="C1728" t="s">
        <v>64</v>
      </c>
      <c r="D1728" t="s">
        <v>473</v>
      </c>
      <c r="E1728" t="s">
        <v>473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477</v>
      </c>
      <c r="AC1728" t="s">
        <v>141</v>
      </c>
      <c r="AD1728" t="s">
        <v>477</v>
      </c>
      <c r="AE1728" t="s">
        <v>614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421</v>
      </c>
      <c r="C1729" t="s">
        <v>64</v>
      </c>
      <c r="D1729" t="s">
        <v>452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477</v>
      </c>
      <c r="AC1729" t="s">
        <v>630</v>
      </c>
      <c r="AD1729" t="s">
        <v>477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421</v>
      </c>
      <c r="C1730" t="s">
        <v>64</v>
      </c>
      <c r="D1730" t="s">
        <v>452</v>
      </c>
      <c r="E1730" t="s">
        <v>452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477</v>
      </c>
      <c r="AC1730" t="s">
        <v>473</v>
      </c>
      <c r="AD1730" t="s">
        <v>477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421</v>
      </c>
      <c r="C1731" t="s">
        <v>64</v>
      </c>
      <c r="D1731" t="s">
        <v>452</v>
      </c>
      <c r="E1731" t="s">
        <v>604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477</v>
      </c>
      <c r="AC1731" t="s">
        <v>473</v>
      </c>
      <c r="AD1731" t="s">
        <v>477</v>
      </c>
      <c r="AE1731" t="s">
        <v>614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421</v>
      </c>
      <c r="C1732" t="s">
        <v>64</v>
      </c>
      <c r="D1732" t="s">
        <v>604</v>
      </c>
      <c r="E1732" t="s">
        <v>604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477</v>
      </c>
      <c r="AC1732" t="s">
        <v>474</v>
      </c>
      <c r="AD1732" t="s">
        <v>477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421</v>
      </c>
      <c r="C1733" t="s">
        <v>64</v>
      </c>
      <c r="D1733" t="s">
        <v>477</v>
      </c>
      <c r="E1733" t="s">
        <v>477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477</v>
      </c>
      <c r="AC1733" t="s">
        <v>477</v>
      </c>
      <c r="AD1733" t="s">
        <v>473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421</v>
      </c>
      <c r="C1734" t="s">
        <v>64</v>
      </c>
      <c r="D1734" t="s">
        <v>472</v>
      </c>
      <c r="E1734" t="s">
        <v>472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477</v>
      </c>
      <c r="AC1734" t="s">
        <v>477</v>
      </c>
      <c r="AD1734" t="s">
        <v>477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421</v>
      </c>
      <c r="C1735" t="s">
        <v>64</v>
      </c>
      <c r="D1735" t="s">
        <v>475</v>
      </c>
      <c r="E1735" t="s">
        <v>475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477</v>
      </c>
      <c r="AC1735" t="s">
        <v>477</v>
      </c>
      <c r="AD1735" t="s">
        <v>477</v>
      </c>
      <c r="AE1735" t="s">
        <v>614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421</v>
      </c>
      <c r="C1736" t="s">
        <v>66</v>
      </c>
      <c r="D1736" t="s">
        <v>471</v>
      </c>
      <c r="E1736" t="s">
        <v>471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477</v>
      </c>
      <c r="AC1736" t="s">
        <v>614</v>
      </c>
      <c r="AD1736" t="s">
        <v>477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421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477</v>
      </c>
      <c r="AC1737" t="s">
        <v>614</v>
      </c>
      <c r="AD1737" t="s">
        <v>477</v>
      </c>
      <c r="AE1737" t="s">
        <v>614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421</v>
      </c>
      <c r="C1738" t="s">
        <v>66</v>
      </c>
      <c r="D1738" t="s">
        <v>141</v>
      </c>
      <c r="E1738" t="s">
        <v>604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477</v>
      </c>
      <c r="AC1738" t="s">
        <v>479</v>
      </c>
      <c r="AD1738" t="s">
        <v>477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421</v>
      </c>
      <c r="C1739" t="s">
        <v>66</v>
      </c>
      <c r="D1739" t="s">
        <v>141</v>
      </c>
      <c r="E1739" t="s">
        <v>472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472</v>
      </c>
      <c r="AC1739" t="s">
        <v>471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421</v>
      </c>
      <c r="C1740" t="s">
        <v>66</v>
      </c>
      <c r="D1740" t="s">
        <v>451</v>
      </c>
      <c r="E1740" t="s">
        <v>471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472</v>
      </c>
      <c r="AC1740" t="s">
        <v>471</v>
      </c>
      <c r="AD1740" t="s">
        <v>472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421</v>
      </c>
      <c r="C1741" t="s">
        <v>66</v>
      </c>
      <c r="D1741" t="s">
        <v>451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472</v>
      </c>
      <c r="AC1741" t="s">
        <v>141</v>
      </c>
      <c r="AD1741" t="s">
        <v>141</v>
      </c>
      <c r="AE1741" t="s">
        <v>614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421</v>
      </c>
      <c r="C1742" t="s">
        <v>66</v>
      </c>
      <c r="D1742" t="s">
        <v>451</v>
      </c>
      <c r="E1742" t="s">
        <v>451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472</v>
      </c>
      <c r="AC1742" t="s">
        <v>141</v>
      </c>
      <c r="AD1742" t="s">
        <v>452</v>
      </c>
      <c r="AE1742" t="s">
        <v>614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421</v>
      </c>
      <c r="C1743" t="s">
        <v>66</v>
      </c>
      <c r="D1743" t="s">
        <v>473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472</v>
      </c>
      <c r="AC1743" t="s">
        <v>141</v>
      </c>
      <c r="AD1743" t="s">
        <v>629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421</v>
      </c>
      <c r="C1744" t="s">
        <v>66</v>
      </c>
      <c r="D1744" t="s">
        <v>473</v>
      </c>
      <c r="E1744" t="s">
        <v>451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472</v>
      </c>
      <c r="AC1744" t="s">
        <v>141</v>
      </c>
      <c r="AD1744" t="s">
        <v>472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421</v>
      </c>
      <c r="C1745" t="s">
        <v>66</v>
      </c>
      <c r="D1745" t="s">
        <v>473</v>
      </c>
      <c r="E1745" t="s">
        <v>473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472</v>
      </c>
      <c r="AC1745" t="s">
        <v>141</v>
      </c>
      <c r="AD1745" t="s">
        <v>472</v>
      </c>
      <c r="AE1745" t="s">
        <v>614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421</v>
      </c>
      <c r="C1746" t="s">
        <v>66</v>
      </c>
      <c r="D1746" t="s">
        <v>452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472</v>
      </c>
      <c r="AC1746" t="s">
        <v>141</v>
      </c>
      <c r="AD1746" t="s">
        <v>527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421</v>
      </c>
      <c r="C1747" t="s">
        <v>66</v>
      </c>
      <c r="D1747" t="s">
        <v>452</v>
      </c>
      <c r="E1747" t="s">
        <v>451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472</v>
      </c>
      <c r="AC1747" t="s">
        <v>630</v>
      </c>
      <c r="AD1747" t="s">
        <v>472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421</v>
      </c>
      <c r="C1748" t="s">
        <v>66</v>
      </c>
      <c r="D1748" t="s">
        <v>452</v>
      </c>
      <c r="E1748" t="s">
        <v>452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472</v>
      </c>
      <c r="AC1748" t="s">
        <v>630</v>
      </c>
      <c r="AD1748" t="s">
        <v>472</v>
      </c>
      <c r="AE1748" t="s">
        <v>614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421</v>
      </c>
      <c r="C1749" t="s">
        <v>66</v>
      </c>
      <c r="D1749" t="s">
        <v>604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472</v>
      </c>
      <c r="AC1749" t="s">
        <v>473</v>
      </c>
      <c r="AD1749" t="s">
        <v>472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421</v>
      </c>
      <c r="C1750" t="s">
        <v>66</v>
      </c>
      <c r="D1750" t="s">
        <v>604</v>
      </c>
      <c r="E1750" t="s">
        <v>604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472</v>
      </c>
      <c r="AC1750" t="s">
        <v>473</v>
      </c>
      <c r="AD1750" t="s">
        <v>472</v>
      </c>
      <c r="AE1750" t="s">
        <v>614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421</v>
      </c>
      <c r="C1751" t="s">
        <v>66</v>
      </c>
      <c r="D1751" t="s">
        <v>472</v>
      </c>
      <c r="E1751" t="s">
        <v>472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472</v>
      </c>
      <c r="AC1751" t="s">
        <v>452</v>
      </c>
      <c r="AD1751" t="s">
        <v>472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421</v>
      </c>
      <c r="C1752" t="s">
        <v>68</v>
      </c>
      <c r="D1752" t="s">
        <v>450</v>
      </c>
      <c r="E1752" t="s">
        <v>450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472</v>
      </c>
      <c r="AC1752" t="s">
        <v>629</v>
      </c>
      <c r="AD1752" t="s">
        <v>472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421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472</v>
      </c>
      <c r="AC1753" t="s">
        <v>477</v>
      </c>
      <c r="AD1753" t="s">
        <v>472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421</v>
      </c>
      <c r="C1754" t="s">
        <v>68</v>
      </c>
      <c r="D1754" t="s">
        <v>141</v>
      </c>
      <c r="E1754" t="s">
        <v>451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472</v>
      </c>
      <c r="AC1754" t="s">
        <v>472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421</v>
      </c>
      <c r="C1755" t="s">
        <v>68</v>
      </c>
      <c r="D1755" t="s">
        <v>141</v>
      </c>
      <c r="E1755" t="s">
        <v>473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472</v>
      </c>
      <c r="AC1755" t="s">
        <v>472</v>
      </c>
      <c r="AD1755" t="s">
        <v>141</v>
      </c>
      <c r="AE1755" t="s">
        <v>614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421</v>
      </c>
      <c r="C1756" t="s">
        <v>68</v>
      </c>
      <c r="D1756" t="s">
        <v>141</v>
      </c>
      <c r="E1756" t="s">
        <v>604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472</v>
      </c>
      <c r="AC1756" t="s">
        <v>472</v>
      </c>
      <c r="AD1756" t="s">
        <v>472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421</v>
      </c>
      <c r="C1757" t="s">
        <v>68</v>
      </c>
      <c r="D1757" t="s">
        <v>141</v>
      </c>
      <c r="E1757" t="s">
        <v>472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472</v>
      </c>
      <c r="AC1757" t="s">
        <v>472</v>
      </c>
      <c r="AD1757" t="s">
        <v>472</v>
      </c>
      <c r="AE1757" t="s">
        <v>614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421</v>
      </c>
      <c r="C1758" t="s">
        <v>68</v>
      </c>
      <c r="D1758" t="s">
        <v>451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472</v>
      </c>
      <c r="AC1758" t="s">
        <v>472</v>
      </c>
      <c r="AD1758" t="s">
        <v>527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421</v>
      </c>
      <c r="C1759" t="s">
        <v>68</v>
      </c>
      <c r="D1759" t="s">
        <v>451</v>
      </c>
      <c r="E1759" t="s">
        <v>451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472</v>
      </c>
      <c r="AC1759" t="s">
        <v>614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421</v>
      </c>
      <c r="C1760" t="s">
        <v>68</v>
      </c>
      <c r="D1760" t="s">
        <v>451</v>
      </c>
      <c r="E1760" t="s">
        <v>452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472</v>
      </c>
      <c r="AC1760" t="s">
        <v>614</v>
      </c>
      <c r="AD1760" t="s">
        <v>141</v>
      </c>
      <c r="AE1760" t="s">
        <v>614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421</v>
      </c>
      <c r="C1761" t="s">
        <v>68</v>
      </c>
      <c r="D1761" t="s">
        <v>473</v>
      </c>
      <c r="E1761" t="s">
        <v>471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472</v>
      </c>
      <c r="AC1761" t="s">
        <v>614</v>
      </c>
      <c r="AD1761" t="s">
        <v>451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421</v>
      </c>
      <c r="C1762" t="s">
        <v>68</v>
      </c>
      <c r="D1762" t="s">
        <v>473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472</v>
      </c>
      <c r="AC1762" t="s">
        <v>614</v>
      </c>
      <c r="AD1762" t="s">
        <v>472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421</v>
      </c>
      <c r="C1763" t="s">
        <v>68</v>
      </c>
      <c r="D1763" t="s">
        <v>473</v>
      </c>
      <c r="E1763" t="s">
        <v>473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472</v>
      </c>
      <c r="AC1763" t="s">
        <v>614</v>
      </c>
      <c r="AD1763" t="s">
        <v>472</v>
      </c>
      <c r="AE1763" t="s">
        <v>614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421</v>
      </c>
      <c r="C1764" t="s">
        <v>68</v>
      </c>
      <c r="D1764" t="s">
        <v>452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472</v>
      </c>
      <c r="AC1764" t="s">
        <v>527</v>
      </c>
      <c r="AD1764" t="s">
        <v>472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421</v>
      </c>
      <c r="C1765" t="s">
        <v>68</v>
      </c>
      <c r="D1765" t="s">
        <v>452</v>
      </c>
      <c r="E1765" t="s">
        <v>452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472</v>
      </c>
      <c r="AC1765" t="s">
        <v>479</v>
      </c>
      <c r="AD1765" t="s">
        <v>472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421</v>
      </c>
      <c r="C1766" t="s">
        <v>68</v>
      </c>
      <c r="D1766" t="s">
        <v>604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479</v>
      </c>
      <c r="AC1766" t="s">
        <v>141</v>
      </c>
      <c r="AD1766" t="s">
        <v>479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421</v>
      </c>
      <c r="C1767" t="s">
        <v>68</v>
      </c>
      <c r="D1767" t="s">
        <v>604</v>
      </c>
      <c r="E1767" t="s">
        <v>604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479</v>
      </c>
      <c r="AC1767" t="s">
        <v>141</v>
      </c>
      <c r="AD1767" t="s">
        <v>479</v>
      </c>
      <c r="AE1767" t="s">
        <v>614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421</v>
      </c>
      <c r="C1768" t="s">
        <v>68</v>
      </c>
      <c r="D1768" t="s">
        <v>472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479</v>
      </c>
      <c r="AC1768" t="s">
        <v>473</v>
      </c>
      <c r="AD1768" t="s">
        <v>479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421</v>
      </c>
      <c r="C1769" t="s">
        <v>68</v>
      </c>
      <c r="D1769" t="s">
        <v>472</v>
      </c>
      <c r="E1769" t="s">
        <v>472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479</v>
      </c>
      <c r="AC1769" t="s">
        <v>474</v>
      </c>
      <c r="AD1769" t="s">
        <v>479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422</v>
      </c>
      <c r="C1770" t="s">
        <v>52</v>
      </c>
      <c r="D1770" t="s">
        <v>450</v>
      </c>
      <c r="E1770" t="s">
        <v>450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479</v>
      </c>
      <c r="AC1770" t="s">
        <v>614</v>
      </c>
      <c r="AD1770" t="s">
        <v>479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422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479</v>
      </c>
      <c r="AC1771" t="s">
        <v>479</v>
      </c>
      <c r="AD1771" t="s">
        <v>479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422</v>
      </c>
      <c r="C1772" t="s">
        <v>52</v>
      </c>
      <c r="D1772" t="s">
        <v>451</v>
      </c>
      <c r="E1772" t="s">
        <v>451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453</v>
      </c>
      <c r="AC1772" t="s">
        <v>141</v>
      </c>
      <c r="AD1772" t="s">
        <v>453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422</v>
      </c>
      <c r="C1773" t="s">
        <v>52</v>
      </c>
      <c r="D1773" t="s">
        <v>452</v>
      </c>
      <c r="E1773" t="s">
        <v>452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453</v>
      </c>
      <c r="AC1773" t="s">
        <v>629</v>
      </c>
      <c r="AD1773" t="s">
        <v>453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422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453</v>
      </c>
      <c r="AC1774" t="s">
        <v>629</v>
      </c>
      <c r="AD1774" t="s">
        <v>453</v>
      </c>
      <c r="AE1774" t="s">
        <v>614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422</v>
      </c>
      <c r="C1775" t="s">
        <v>54</v>
      </c>
      <c r="D1775" t="s">
        <v>450</v>
      </c>
      <c r="E1775" t="s">
        <v>450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453</v>
      </c>
      <c r="AC1775" t="s">
        <v>472</v>
      </c>
      <c r="AD1775" t="s">
        <v>453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422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453</v>
      </c>
      <c r="AC1776" t="s">
        <v>472</v>
      </c>
      <c r="AD1776" t="s">
        <v>453</v>
      </c>
      <c r="AE1776" t="s">
        <v>614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422</v>
      </c>
      <c r="C1777" t="s">
        <v>54</v>
      </c>
      <c r="D1777" t="s">
        <v>451</v>
      </c>
      <c r="E1777" t="s">
        <v>451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453</v>
      </c>
      <c r="AC1777" t="s">
        <v>614</v>
      </c>
      <c r="AD1777" t="s">
        <v>141</v>
      </c>
      <c r="AE1777" t="s">
        <v>614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422</v>
      </c>
      <c r="C1778" t="s">
        <v>54</v>
      </c>
      <c r="D1778" t="s">
        <v>452</v>
      </c>
      <c r="E1778" t="s">
        <v>452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453</v>
      </c>
      <c r="AC1778" t="s">
        <v>614</v>
      </c>
      <c r="AD1778" t="s">
        <v>453</v>
      </c>
      <c r="AE1778" t="s">
        <v>614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422</v>
      </c>
      <c r="C1779" t="s">
        <v>56</v>
      </c>
      <c r="D1779" t="s">
        <v>450</v>
      </c>
      <c r="E1779" t="s">
        <v>450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453</v>
      </c>
      <c r="AC1779" t="s">
        <v>479</v>
      </c>
      <c r="AD1779" t="s">
        <v>453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422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475</v>
      </c>
      <c r="AC1780" t="s">
        <v>614</v>
      </c>
      <c r="AD1780" t="s">
        <v>475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422</v>
      </c>
      <c r="C1781" t="s">
        <v>56</v>
      </c>
      <c r="D1781" t="s">
        <v>451</v>
      </c>
      <c r="E1781" t="s">
        <v>451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614</v>
      </c>
      <c r="AE1781" t="s">
        <v>614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422</v>
      </c>
      <c r="C1782" t="s">
        <v>56</v>
      </c>
      <c r="D1782" t="s">
        <v>452</v>
      </c>
      <c r="E1782" t="s">
        <v>452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628</v>
      </c>
      <c r="AC1782" t="s">
        <v>628</v>
      </c>
      <c r="AD1782" t="s">
        <v>628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422</v>
      </c>
      <c r="C1783" t="s">
        <v>58</v>
      </c>
      <c r="D1783" t="s">
        <v>471</v>
      </c>
      <c r="E1783" t="s">
        <v>471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628</v>
      </c>
      <c r="AC1783" t="s">
        <v>628</v>
      </c>
      <c r="AD1783" t="s">
        <v>629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422</v>
      </c>
      <c r="C1784" t="s">
        <v>58</v>
      </c>
      <c r="D1784" t="s">
        <v>450</v>
      </c>
      <c r="E1784" t="s">
        <v>450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628</v>
      </c>
      <c r="AC1784" t="s">
        <v>141</v>
      </c>
      <c r="AD1784" t="s">
        <v>628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422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628</v>
      </c>
      <c r="AC1785" t="s">
        <v>141</v>
      </c>
      <c r="AD1785" t="s">
        <v>141</v>
      </c>
      <c r="AE1785" t="s">
        <v>614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422</v>
      </c>
      <c r="C1786" t="s">
        <v>58</v>
      </c>
      <c r="D1786" t="s">
        <v>451</v>
      </c>
      <c r="E1786" t="s">
        <v>451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628</v>
      </c>
      <c r="AC1786" t="s">
        <v>473</v>
      </c>
      <c r="AD1786" t="s">
        <v>628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422</v>
      </c>
      <c r="C1787" t="s">
        <v>58</v>
      </c>
      <c r="D1787" t="s">
        <v>452</v>
      </c>
      <c r="E1787" t="s">
        <v>452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628</v>
      </c>
      <c r="AC1787" t="s">
        <v>614</v>
      </c>
      <c r="AD1787" t="s">
        <v>628</v>
      </c>
      <c r="AE1787" t="s">
        <v>614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422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471</v>
      </c>
      <c r="AC1788" t="s">
        <v>471</v>
      </c>
      <c r="AD1788" t="s">
        <v>471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422</v>
      </c>
      <c r="C1789" t="s">
        <v>60</v>
      </c>
      <c r="D1789" t="s">
        <v>471</v>
      </c>
      <c r="E1789" t="s">
        <v>471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471</v>
      </c>
      <c r="AC1789" t="s">
        <v>471</v>
      </c>
      <c r="AD1789" t="s">
        <v>471</v>
      </c>
      <c r="AE1789" t="s">
        <v>614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422</v>
      </c>
      <c r="C1790" t="s">
        <v>60</v>
      </c>
      <c r="D1790" t="s">
        <v>471</v>
      </c>
      <c r="E1790" t="s">
        <v>451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471</v>
      </c>
      <c r="AC1790" t="s">
        <v>471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422</v>
      </c>
      <c r="C1791" t="s">
        <v>60</v>
      </c>
      <c r="D1791" t="s">
        <v>450</v>
      </c>
      <c r="E1791" t="s">
        <v>471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471</v>
      </c>
      <c r="AC1791" t="s">
        <v>141</v>
      </c>
      <c r="AD1791" t="s">
        <v>471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422</v>
      </c>
      <c r="C1792" t="s">
        <v>60</v>
      </c>
      <c r="D1792" t="s">
        <v>450</v>
      </c>
      <c r="E1792" t="s">
        <v>450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471</v>
      </c>
      <c r="AC1792" t="s">
        <v>141</v>
      </c>
      <c r="AD1792" t="s">
        <v>141</v>
      </c>
      <c r="AE1792" t="s">
        <v>614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422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471</v>
      </c>
      <c r="AC1793" t="s">
        <v>629</v>
      </c>
      <c r="AD1793" t="s">
        <v>471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422</v>
      </c>
      <c r="C1794" t="s">
        <v>60</v>
      </c>
      <c r="D1794" t="s">
        <v>141</v>
      </c>
      <c r="E1794" t="s">
        <v>472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471</v>
      </c>
      <c r="AC1794" t="s">
        <v>629</v>
      </c>
      <c r="AD1794" t="s">
        <v>471</v>
      </c>
      <c r="AE1794" t="s">
        <v>614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422</v>
      </c>
      <c r="C1795" t="s">
        <v>60</v>
      </c>
      <c r="D1795" t="s">
        <v>451</v>
      </c>
      <c r="E1795" t="s">
        <v>471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471</v>
      </c>
      <c r="AC1795" t="s">
        <v>629</v>
      </c>
      <c r="AD1795" t="s">
        <v>141</v>
      </c>
      <c r="AE1795" t="s">
        <v>614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422</v>
      </c>
      <c r="C1796" t="s">
        <v>60</v>
      </c>
      <c r="D1796" t="s">
        <v>451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471</v>
      </c>
      <c r="AC1796" t="s">
        <v>629</v>
      </c>
      <c r="AD1796" t="s">
        <v>452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422</v>
      </c>
      <c r="C1797" t="s">
        <v>60</v>
      </c>
      <c r="D1797" t="s">
        <v>451</v>
      </c>
      <c r="E1797" t="s">
        <v>451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471</v>
      </c>
      <c r="AC1797" t="s">
        <v>472</v>
      </c>
      <c r="AD1797" t="s">
        <v>471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422</v>
      </c>
      <c r="C1798" t="s">
        <v>60</v>
      </c>
      <c r="D1798" t="s">
        <v>451</v>
      </c>
      <c r="E1798" t="s">
        <v>473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471</v>
      </c>
      <c r="AC1798" t="s">
        <v>472</v>
      </c>
      <c r="AD1798" t="s">
        <v>471</v>
      </c>
      <c r="AE1798" t="s">
        <v>614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422</v>
      </c>
      <c r="C1799" t="s">
        <v>60</v>
      </c>
      <c r="D1799" t="s">
        <v>451</v>
      </c>
      <c r="E1799" t="s">
        <v>452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471</v>
      </c>
      <c r="AC1799" t="s">
        <v>472</v>
      </c>
      <c r="AD1799" t="s">
        <v>450</v>
      </c>
      <c r="AE1799" t="s">
        <v>614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422</v>
      </c>
      <c r="C1800" t="s">
        <v>60</v>
      </c>
      <c r="D1800" t="s">
        <v>451</v>
      </c>
      <c r="E1800" t="s">
        <v>472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471</v>
      </c>
      <c r="AC1800" t="s">
        <v>472</v>
      </c>
      <c r="AD1800" t="s">
        <v>141</v>
      </c>
      <c r="AE1800" t="s">
        <v>614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422</v>
      </c>
      <c r="C1801" t="s">
        <v>60</v>
      </c>
      <c r="D1801" t="s">
        <v>452</v>
      </c>
      <c r="E1801" t="s">
        <v>452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471</v>
      </c>
      <c r="AC1801" t="s">
        <v>472</v>
      </c>
      <c r="AD1801" t="s">
        <v>451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422</v>
      </c>
      <c r="C1802" t="s">
        <v>60</v>
      </c>
      <c r="D1802" t="s">
        <v>604</v>
      </c>
      <c r="E1802" t="s">
        <v>604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471</v>
      </c>
      <c r="AC1802" t="s">
        <v>479</v>
      </c>
      <c r="AD1802" t="s">
        <v>471</v>
      </c>
      <c r="AE1802" t="s">
        <v>614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422</v>
      </c>
      <c r="C1803" t="s">
        <v>60</v>
      </c>
      <c r="D1803" t="s">
        <v>474</v>
      </c>
      <c r="E1803" t="s">
        <v>479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450</v>
      </c>
      <c r="AC1803" t="s">
        <v>450</v>
      </c>
      <c r="AD1803" t="s">
        <v>450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422</v>
      </c>
      <c r="C1804" t="s">
        <v>60</v>
      </c>
      <c r="D1804" t="s">
        <v>472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450</v>
      </c>
      <c r="AC1804" t="s">
        <v>450</v>
      </c>
      <c r="AD1804" t="s">
        <v>141</v>
      </c>
      <c r="AE1804" t="s">
        <v>614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422</v>
      </c>
      <c r="C1805" t="s">
        <v>60</v>
      </c>
      <c r="D1805" t="s">
        <v>472</v>
      </c>
      <c r="E1805" t="s">
        <v>472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450</v>
      </c>
      <c r="AC1805" t="s">
        <v>141</v>
      </c>
      <c r="AD1805" t="s">
        <v>141</v>
      </c>
      <c r="AE1805" t="s">
        <v>614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422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450</v>
      </c>
      <c r="AC1806" t="s">
        <v>473</v>
      </c>
      <c r="AD1806" t="s">
        <v>450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422</v>
      </c>
      <c r="C1807" t="s">
        <v>62</v>
      </c>
      <c r="D1807" t="s">
        <v>471</v>
      </c>
      <c r="E1807" t="s">
        <v>471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450</v>
      </c>
      <c r="AC1807" t="s">
        <v>473</v>
      </c>
      <c r="AD1807" t="s">
        <v>141</v>
      </c>
      <c r="AE1807" t="s">
        <v>614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422</v>
      </c>
      <c r="C1808" t="s">
        <v>62</v>
      </c>
      <c r="D1808" t="s">
        <v>450</v>
      </c>
      <c r="E1808" t="s">
        <v>450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450</v>
      </c>
      <c r="AC1808" t="s">
        <v>629</v>
      </c>
      <c r="AD1808" t="s">
        <v>450</v>
      </c>
      <c r="AE1808" t="s">
        <v>614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422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450</v>
      </c>
      <c r="AC1809" t="s">
        <v>472</v>
      </c>
      <c r="AD1809" t="s">
        <v>450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422</v>
      </c>
      <c r="C1810" t="s">
        <v>62</v>
      </c>
      <c r="D1810" t="s">
        <v>141</v>
      </c>
      <c r="E1810" t="s">
        <v>451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450</v>
      </c>
      <c r="AC1810" t="s">
        <v>472</v>
      </c>
      <c r="AD1810" t="s">
        <v>450</v>
      </c>
      <c r="AE1810" t="s">
        <v>614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422</v>
      </c>
      <c r="C1811" t="s">
        <v>62</v>
      </c>
      <c r="D1811" t="s">
        <v>141</v>
      </c>
      <c r="E1811" t="s">
        <v>473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450</v>
      </c>
      <c r="AC1811" t="s">
        <v>614</v>
      </c>
      <c r="AD1811" t="s">
        <v>450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422</v>
      </c>
      <c r="C1812" t="s">
        <v>62</v>
      </c>
      <c r="D1812" t="s">
        <v>141</v>
      </c>
      <c r="E1812" t="s">
        <v>474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450</v>
      </c>
      <c r="AC1812" t="s">
        <v>614</v>
      </c>
      <c r="AD1812" t="s">
        <v>452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422</v>
      </c>
      <c r="C1813" t="s">
        <v>62</v>
      </c>
      <c r="D1813" t="s">
        <v>141</v>
      </c>
      <c r="E1813" t="s">
        <v>477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450</v>
      </c>
      <c r="AC1813" t="s">
        <v>614</v>
      </c>
      <c r="AD1813" t="s">
        <v>629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422</v>
      </c>
      <c r="C1814" t="s">
        <v>62</v>
      </c>
      <c r="D1814" t="s">
        <v>141</v>
      </c>
      <c r="E1814" t="s">
        <v>472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628</v>
      </c>
      <c r="AD1814" t="s">
        <v>141</v>
      </c>
      <c r="AE1814" t="s">
        <v>614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422</v>
      </c>
      <c r="C1815" t="s">
        <v>62</v>
      </c>
      <c r="D1815" t="s">
        <v>451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471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422</v>
      </c>
      <c r="C1816" t="s">
        <v>62</v>
      </c>
      <c r="D1816" t="s">
        <v>451</v>
      </c>
      <c r="E1816" t="s">
        <v>451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471</v>
      </c>
      <c r="AD1816" t="s">
        <v>141</v>
      </c>
      <c r="AE1816" t="s">
        <v>614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422</v>
      </c>
      <c r="C1817" t="s">
        <v>62</v>
      </c>
      <c r="D1817" t="s">
        <v>451</v>
      </c>
      <c r="E1817" t="s">
        <v>473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450</v>
      </c>
      <c r="AD1817" t="s">
        <v>450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422</v>
      </c>
      <c r="C1818" t="s">
        <v>62</v>
      </c>
      <c r="D1818" t="s">
        <v>473</v>
      </c>
      <c r="E1818" t="s">
        <v>473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450</v>
      </c>
      <c r="AD1818" t="s">
        <v>141</v>
      </c>
      <c r="AE1818" t="s">
        <v>614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422</v>
      </c>
      <c r="C1819" t="s">
        <v>62</v>
      </c>
      <c r="D1819" t="s">
        <v>452</v>
      </c>
      <c r="E1819" t="s">
        <v>452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422</v>
      </c>
      <c r="C1820" t="s">
        <v>62</v>
      </c>
      <c r="D1820" t="s">
        <v>604</v>
      </c>
      <c r="E1820" t="s">
        <v>604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614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422</v>
      </c>
      <c r="C1821" t="s">
        <v>62</v>
      </c>
      <c r="D1821" t="s">
        <v>474</v>
      </c>
      <c r="E1821" t="s">
        <v>451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451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422</v>
      </c>
      <c r="C1822" t="s">
        <v>62</v>
      </c>
      <c r="D1822" t="s">
        <v>474</v>
      </c>
      <c r="E1822" t="s">
        <v>474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473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422</v>
      </c>
      <c r="C1823" t="s">
        <v>62</v>
      </c>
      <c r="D1823" t="s">
        <v>477</v>
      </c>
      <c r="E1823" t="s">
        <v>477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452</v>
      </c>
      <c r="AE1823" t="s">
        <v>614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422</v>
      </c>
      <c r="C1824" t="s">
        <v>62</v>
      </c>
      <c r="D1824" t="s">
        <v>472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629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422</v>
      </c>
      <c r="C1825" t="s">
        <v>62</v>
      </c>
      <c r="D1825" t="s">
        <v>472</v>
      </c>
      <c r="E1825" t="s">
        <v>472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472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422</v>
      </c>
      <c r="C1826" t="s">
        <v>62</v>
      </c>
      <c r="D1826" t="s">
        <v>479</v>
      </c>
      <c r="E1826" t="s">
        <v>479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472</v>
      </c>
      <c r="AE1826" t="s">
        <v>614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422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630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422</v>
      </c>
      <c r="C1828" t="s">
        <v>64</v>
      </c>
      <c r="D1828" t="s">
        <v>450</v>
      </c>
      <c r="E1828" t="s">
        <v>450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630</v>
      </c>
      <c r="AD1828" t="s">
        <v>141</v>
      </c>
      <c r="AE1828" t="s">
        <v>614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422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630</v>
      </c>
      <c r="AD1829" t="s">
        <v>451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422</v>
      </c>
      <c r="C1830" t="s">
        <v>64</v>
      </c>
      <c r="D1830" t="s">
        <v>141</v>
      </c>
      <c r="E1830" t="s">
        <v>473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630</v>
      </c>
      <c r="AD1830" t="s">
        <v>451</v>
      </c>
      <c r="AE1830" t="s">
        <v>614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422</v>
      </c>
      <c r="C1831" t="s">
        <v>64</v>
      </c>
      <c r="D1831" t="s">
        <v>141</v>
      </c>
      <c r="E1831" t="s">
        <v>477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473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422</v>
      </c>
      <c r="C1832" t="s">
        <v>64</v>
      </c>
      <c r="D1832" t="s">
        <v>141</v>
      </c>
      <c r="E1832" t="s">
        <v>472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473</v>
      </c>
      <c r="AD1832" t="s">
        <v>141</v>
      </c>
      <c r="AE1832" t="s">
        <v>614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422</v>
      </c>
      <c r="C1833" t="s">
        <v>64</v>
      </c>
      <c r="D1833" t="s">
        <v>451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473</v>
      </c>
      <c r="AD1833" t="s">
        <v>451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422</v>
      </c>
      <c r="C1834" t="s">
        <v>64</v>
      </c>
      <c r="D1834" t="s">
        <v>451</v>
      </c>
      <c r="E1834" t="s">
        <v>451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473</v>
      </c>
      <c r="AD1834" t="s">
        <v>451</v>
      </c>
      <c r="AE1834" t="s">
        <v>614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422</v>
      </c>
      <c r="C1835" t="s">
        <v>64</v>
      </c>
      <c r="D1835" t="s">
        <v>451</v>
      </c>
      <c r="E1835" t="s">
        <v>472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473</v>
      </c>
      <c r="AD1835" t="s">
        <v>473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422</v>
      </c>
      <c r="C1836" t="s">
        <v>64</v>
      </c>
      <c r="D1836" t="s">
        <v>473</v>
      </c>
      <c r="E1836" t="s">
        <v>473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473</v>
      </c>
      <c r="AD1836" t="s">
        <v>473</v>
      </c>
      <c r="AE1836" t="s">
        <v>614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422</v>
      </c>
      <c r="C1837" t="s">
        <v>64</v>
      </c>
      <c r="D1837" t="s">
        <v>452</v>
      </c>
      <c r="E1837" t="s">
        <v>452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473</v>
      </c>
      <c r="AD1837" t="s">
        <v>452</v>
      </c>
      <c r="AE1837" t="s">
        <v>614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422</v>
      </c>
      <c r="C1838" t="s">
        <v>64</v>
      </c>
      <c r="D1838" t="s">
        <v>604</v>
      </c>
      <c r="E1838" t="s">
        <v>604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473</v>
      </c>
      <c r="AD1838" t="s">
        <v>477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422</v>
      </c>
      <c r="C1839" t="s">
        <v>64</v>
      </c>
      <c r="D1839" t="s">
        <v>474</v>
      </c>
      <c r="E1839" t="s">
        <v>474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473</v>
      </c>
      <c r="AD1839" t="s">
        <v>472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422</v>
      </c>
      <c r="C1840" t="s">
        <v>64</v>
      </c>
      <c r="D1840" t="s">
        <v>477</v>
      </c>
      <c r="E1840" t="s">
        <v>477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452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422</v>
      </c>
      <c r="C1841" t="s">
        <v>64</v>
      </c>
      <c r="D1841" t="s">
        <v>472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452</v>
      </c>
      <c r="AD1841" t="s">
        <v>141</v>
      </c>
      <c r="AE1841" t="s">
        <v>614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422</v>
      </c>
      <c r="C1842" t="s">
        <v>64</v>
      </c>
      <c r="D1842" t="s">
        <v>472</v>
      </c>
      <c r="E1842" t="s">
        <v>472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452</v>
      </c>
      <c r="AD1842" t="s">
        <v>452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422</v>
      </c>
      <c r="C1843" t="s">
        <v>64</v>
      </c>
      <c r="D1843" t="s">
        <v>479</v>
      </c>
      <c r="E1843" t="s">
        <v>479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452</v>
      </c>
      <c r="AD1843" t="s">
        <v>452</v>
      </c>
      <c r="AE1843" t="s">
        <v>614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422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452</v>
      </c>
      <c r="AD1844" t="s">
        <v>629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422</v>
      </c>
      <c r="C1845" t="s">
        <v>66</v>
      </c>
      <c r="D1845" t="s">
        <v>450</v>
      </c>
      <c r="E1845" t="s">
        <v>450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629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422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629</v>
      </c>
      <c r="AD1846" t="s">
        <v>141</v>
      </c>
      <c r="AE1846" t="s">
        <v>614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422</v>
      </c>
      <c r="C1847" t="s">
        <v>66</v>
      </c>
      <c r="D1847" t="s">
        <v>141</v>
      </c>
      <c r="E1847" t="s">
        <v>451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629</v>
      </c>
      <c r="AD1847" t="s">
        <v>451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422</v>
      </c>
      <c r="C1848" t="s">
        <v>66</v>
      </c>
      <c r="D1848" t="s">
        <v>141</v>
      </c>
      <c r="E1848" t="s">
        <v>473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629</v>
      </c>
      <c r="AD1848" t="s">
        <v>451</v>
      </c>
      <c r="AE1848" t="s">
        <v>614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422</v>
      </c>
      <c r="C1849" t="s">
        <v>66</v>
      </c>
      <c r="D1849" t="s">
        <v>141</v>
      </c>
      <c r="E1849" t="s">
        <v>472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629</v>
      </c>
      <c r="AD1849" t="s">
        <v>452</v>
      </c>
      <c r="AE1849" t="s">
        <v>614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422</v>
      </c>
      <c r="C1850" t="s">
        <v>66</v>
      </c>
      <c r="D1850" t="s">
        <v>451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629</v>
      </c>
      <c r="AD1850" t="s">
        <v>629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422</v>
      </c>
      <c r="C1851" t="s">
        <v>66</v>
      </c>
      <c r="D1851" t="s">
        <v>451</v>
      </c>
      <c r="E1851" t="s">
        <v>451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629</v>
      </c>
      <c r="AD1851" t="s">
        <v>629</v>
      </c>
      <c r="AE1851" t="s">
        <v>614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422</v>
      </c>
      <c r="C1852" t="s">
        <v>66</v>
      </c>
      <c r="D1852" t="s">
        <v>451</v>
      </c>
      <c r="E1852" t="s">
        <v>472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629</v>
      </c>
      <c r="AD1852" t="s">
        <v>472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422</v>
      </c>
      <c r="C1853" t="s">
        <v>66</v>
      </c>
      <c r="D1853" t="s">
        <v>473</v>
      </c>
      <c r="E1853" t="s">
        <v>451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629</v>
      </c>
      <c r="AD1853" t="s">
        <v>472</v>
      </c>
      <c r="AE1853" t="s">
        <v>614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422</v>
      </c>
      <c r="C1854" t="s">
        <v>66</v>
      </c>
      <c r="D1854" t="s">
        <v>473</v>
      </c>
      <c r="E1854" t="s">
        <v>473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629</v>
      </c>
      <c r="AD1854" t="s">
        <v>479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422</v>
      </c>
      <c r="C1855" t="s">
        <v>66</v>
      </c>
      <c r="D1855" t="s">
        <v>452</v>
      </c>
      <c r="E1855" t="s">
        <v>452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474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422</v>
      </c>
      <c r="C1856" t="s">
        <v>66</v>
      </c>
      <c r="D1856" t="s">
        <v>604</v>
      </c>
      <c r="E1856" t="s">
        <v>604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474</v>
      </c>
      <c r="AD1856" t="s">
        <v>141</v>
      </c>
      <c r="AE1856" t="s">
        <v>614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422</v>
      </c>
      <c r="C1857" t="s">
        <v>66</v>
      </c>
      <c r="D1857" t="s">
        <v>604</v>
      </c>
      <c r="E1857" t="s">
        <v>477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474</v>
      </c>
      <c r="AD1857" t="s">
        <v>474</v>
      </c>
      <c r="AE1857" t="s">
        <v>614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422</v>
      </c>
      <c r="C1858" t="s">
        <v>66</v>
      </c>
      <c r="D1858" t="s">
        <v>474</v>
      </c>
      <c r="E1858" t="s">
        <v>474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477</v>
      </c>
      <c r="AD1858" t="s">
        <v>141</v>
      </c>
      <c r="AE1858" t="s">
        <v>614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422</v>
      </c>
      <c r="C1859" t="s">
        <v>66</v>
      </c>
      <c r="D1859" t="s">
        <v>477</v>
      </c>
      <c r="E1859" t="s">
        <v>473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477</v>
      </c>
      <c r="AD1859" t="s">
        <v>477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422</v>
      </c>
      <c r="C1860" t="s">
        <v>66</v>
      </c>
      <c r="D1860" t="s">
        <v>477</v>
      </c>
      <c r="E1860" t="s">
        <v>477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472</v>
      </c>
      <c r="AD1860" t="s">
        <v>471</v>
      </c>
      <c r="AE1860" t="s">
        <v>614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422</v>
      </c>
      <c r="C1861" t="s">
        <v>66</v>
      </c>
      <c r="D1861" t="s">
        <v>472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472</v>
      </c>
      <c r="AD1861" t="s">
        <v>450</v>
      </c>
      <c r="AE1861" t="s">
        <v>614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422</v>
      </c>
      <c r="C1862" t="s">
        <v>66</v>
      </c>
      <c r="D1862" t="s">
        <v>472</v>
      </c>
      <c r="E1862" t="s">
        <v>472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472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422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472</v>
      </c>
      <c r="AD1863" t="s">
        <v>141</v>
      </c>
      <c r="AE1863" t="s">
        <v>614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422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472</v>
      </c>
      <c r="AD1864" t="s">
        <v>451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422</v>
      </c>
      <c r="C1865" t="s">
        <v>68</v>
      </c>
      <c r="D1865" t="s">
        <v>141</v>
      </c>
      <c r="E1865" t="s">
        <v>451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472</v>
      </c>
      <c r="AD1865" t="s">
        <v>451</v>
      </c>
      <c r="AE1865" t="s">
        <v>614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422</v>
      </c>
      <c r="C1866" t="s">
        <v>68</v>
      </c>
      <c r="D1866" t="s">
        <v>141</v>
      </c>
      <c r="E1866" t="s">
        <v>473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472</v>
      </c>
      <c r="AD1866" t="s">
        <v>452</v>
      </c>
      <c r="AE1866" t="s">
        <v>614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422</v>
      </c>
      <c r="C1867" t="s">
        <v>68</v>
      </c>
      <c r="D1867" t="s">
        <v>141</v>
      </c>
      <c r="E1867" t="s">
        <v>477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472</v>
      </c>
      <c r="AD1867" t="s">
        <v>472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422</v>
      </c>
      <c r="C1868" t="s">
        <v>68</v>
      </c>
      <c r="D1868" t="s">
        <v>141</v>
      </c>
      <c r="E1868" t="s">
        <v>472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472</v>
      </c>
      <c r="AD1868" t="s">
        <v>472</v>
      </c>
      <c r="AE1868" t="s">
        <v>614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422</v>
      </c>
      <c r="C1869" t="s">
        <v>68</v>
      </c>
      <c r="D1869" t="s">
        <v>141</v>
      </c>
      <c r="E1869" t="s">
        <v>479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614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422</v>
      </c>
      <c r="C1870" t="s">
        <v>68</v>
      </c>
      <c r="D1870" t="s">
        <v>451</v>
      </c>
      <c r="E1870" t="s">
        <v>603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614</v>
      </c>
      <c r="AD1870" t="s">
        <v>141</v>
      </c>
      <c r="AE1870" t="s">
        <v>614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422</v>
      </c>
      <c r="C1871" t="s">
        <v>68</v>
      </c>
      <c r="D1871" t="s">
        <v>451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614</v>
      </c>
      <c r="AD1871" t="s">
        <v>452</v>
      </c>
      <c r="AE1871" t="s">
        <v>614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422</v>
      </c>
      <c r="C1872" t="s">
        <v>68</v>
      </c>
      <c r="D1872" t="s">
        <v>451</v>
      </c>
      <c r="E1872" t="s">
        <v>451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614</v>
      </c>
      <c r="AD1872" t="s">
        <v>472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422</v>
      </c>
      <c r="C1873" t="s">
        <v>68</v>
      </c>
      <c r="D1873" t="s">
        <v>473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614</v>
      </c>
      <c r="AD1873" t="s">
        <v>472</v>
      </c>
      <c r="AE1873" t="s">
        <v>614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422</v>
      </c>
      <c r="C1874" t="s">
        <v>68</v>
      </c>
      <c r="D1874" t="s">
        <v>473</v>
      </c>
      <c r="E1874" t="s">
        <v>451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527</v>
      </c>
      <c r="AD1874" t="s">
        <v>141</v>
      </c>
      <c r="AE1874" t="s">
        <v>614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422</v>
      </c>
      <c r="C1875" t="s">
        <v>68</v>
      </c>
      <c r="D1875" t="s">
        <v>473</v>
      </c>
      <c r="E1875" t="s">
        <v>473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479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422</v>
      </c>
      <c r="C1876" t="s">
        <v>68</v>
      </c>
      <c r="D1876" t="s">
        <v>604</v>
      </c>
      <c r="E1876" t="s">
        <v>604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479</v>
      </c>
      <c r="AD1876" t="s">
        <v>141</v>
      </c>
      <c r="AE1876" t="s">
        <v>614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422</v>
      </c>
      <c r="C1877" t="s">
        <v>68</v>
      </c>
      <c r="D1877" t="s">
        <v>474</v>
      </c>
      <c r="E1877" t="s">
        <v>474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479</v>
      </c>
      <c r="AD1877" t="s">
        <v>451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422</v>
      </c>
      <c r="C1878" t="s">
        <v>68</v>
      </c>
      <c r="D1878" t="s">
        <v>477</v>
      </c>
      <c r="E1878" t="s">
        <v>477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479</v>
      </c>
      <c r="AD1878" t="s">
        <v>452</v>
      </c>
      <c r="AE1878" t="s">
        <v>614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422</v>
      </c>
      <c r="C1879" t="s">
        <v>68</v>
      </c>
      <c r="D1879" t="s">
        <v>472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479</v>
      </c>
      <c r="AD1879" t="s">
        <v>479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422</v>
      </c>
      <c r="C1880" t="s">
        <v>68</v>
      </c>
      <c r="D1880" t="s">
        <v>472</v>
      </c>
      <c r="E1880" t="s">
        <v>451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475</v>
      </c>
      <c r="AD1880" t="s">
        <v>141</v>
      </c>
      <c r="AE1880" t="s">
        <v>614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422</v>
      </c>
      <c r="C1881" t="s">
        <v>68</v>
      </c>
      <c r="D1881" t="s">
        <v>472</v>
      </c>
      <c r="E1881" t="s">
        <v>473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451</v>
      </c>
      <c r="AC1881" t="s">
        <v>628</v>
      </c>
      <c r="AD1881" t="s">
        <v>451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422</v>
      </c>
      <c r="C1882" t="s">
        <v>68</v>
      </c>
      <c r="D1882" t="s">
        <v>472</v>
      </c>
      <c r="E1882" t="s">
        <v>472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451</v>
      </c>
      <c r="AC1882" t="s">
        <v>628</v>
      </c>
      <c r="AD1882" t="s">
        <v>451</v>
      </c>
      <c r="AE1882" t="s">
        <v>614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423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451</v>
      </c>
      <c r="AC1883" t="s">
        <v>471</v>
      </c>
      <c r="AD1883" t="s">
        <v>451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423</v>
      </c>
      <c r="C1884" t="s">
        <v>52</v>
      </c>
      <c r="D1884" t="s">
        <v>451</v>
      </c>
      <c r="E1884" t="s">
        <v>451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451</v>
      </c>
      <c r="AC1884" t="s">
        <v>471</v>
      </c>
      <c r="AD1884" t="s">
        <v>451</v>
      </c>
      <c r="AE1884" t="s">
        <v>614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423</v>
      </c>
      <c r="C1885" t="s">
        <v>52</v>
      </c>
      <c r="D1885" t="s">
        <v>452</v>
      </c>
      <c r="E1885" t="s">
        <v>452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451</v>
      </c>
      <c r="AC1885" t="s">
        <v>450</v>
      </c>
      <c r="AD1885" t="s">
        <v>451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423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451</v>
      </c>
      <c r="AC1886" t="s">
        <v>141</v>
      </c>
      <c r="AD1886" t="s">
        <v>628</v>
      </c>
      <c r="AE1886" t="s">
        <v>614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423</v>
      </c>
      <c r="C1887" t="s">
        <v>54</v>
      </c>
      <c r="D1887" t="s">
        <v>451</v>
      </c>
      <c r="E1887" t="s">
        <v>451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451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423</v>
      </c>
      <c r="C1888" t="s">
        <v>54</v>
      </c>
      <c r="D1888" t="s">
        <v>452</v>
      </c>
      <c r="E1888" t="s">
        <v>452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451</v>
      </c>
      <c r="AC1888" t="s">
        <v>141</v>
      </c>
      <c r="AD1888" t="s">
        <v>141</v>
      </c>
      <c r="AE1888" t="s">
        <v>614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423</v>
      </c>
      <c r="C1889" t="s">
        <v>56</v>
      </c>
      <c r="D1889" t="s">
        <v>451</v>
      </c>
      <c r="E1889" t="s">
        <v>451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451</v>
      </c>
      <c r="AC1889" t="s">
        <v>141</v>
      </c>
      <c r="AD1889" t="s">
        <v>451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423</v>
      </c>
      <c r="C1890" t="s">
        <v>56</v>
      </c>
      <c r="D1890" t="s">
        <v>452</v>
      </c>
      <c r="E1890" t="s">
        <v>452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451</v>
      </c>
      <c r="AC1890" t="s">
        <v>141</v>
      </c>
      <c r="AD1890" t="s">
        <v>451</v>
      </c>
      <c r="AE1890" t="s">
        <v>614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423</v>
      </c>
      <c r="C1891" t="s">
        <v>56</v>
      </c>
      <c r="D1891" t="s">
        <v>472</v>
      </c>
      <c r="E1891" t="s">
        <v>472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451</v>
      </c>
      <c r="AC1891" t="s">
        <v>141</v>
      </c>
      <c r="AD1891" t="s">
        <v>472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423</v>
      </c>
      <c r="C1892" t="s">
        <v>56</v>
      </c>
      <c r="D1892" t="s">
        <v>453</v>
      </c>
      <c r="E1892" t="s">
        <v>453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451</v>
      </c>
      <c r="AC1892" t="s">
        <v>141</v>
      </c>
      <c r="AD1892" t="s">
        <v>472</v>
      </c>
      <c r="AE1892" t="s">
        <v>614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423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451</v>
      </c>
      <c r="AC1893" t="s">
        <v>630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423</v>
      </c>
      <c r="C1894" t="s">
        <v>58</v>
      </c>
      <c r="D1894" t="s">
        <v>471</v>
      </c>
      <c r="E1894" t="s">
        <v>471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451</v>
      </c>
      <c r="AC1894" t="s">
        <v>630</v>
      </c>
      <c r="AD1894" t="s">
        <v>141</v>
      </c>
      <c r="AE1894" t="s">
        <v>614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423</v>
      </c>
      <c r="C1895" t="s">
        <v>58</v>
      </c>
      <c r="D1895" t="s">
        <v>471</v>
      </c>
      <c r="E1895" t="s">
        <v>450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451</v>
      </c>
      <c r="AC1895" t="s">
        <v>630</v>
      </c>
      <c r="AD1895" t="s">
        <v>451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423</v>
      </c>
      <c r="C1896" t="s">
        <v>58</v>
      </c>
      <c r="D1896" t="s">
        <v>450</v>
      </c>
      <c r="E1896" t="s">
        <v>450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451</v>
      </c>
      <c r="AC1896" t="s">
        <v>630</v>
      </c>
      <c r="AD1896" t="s">
        <v>451</v>
      </c>
      <c r="AE1896" t="s">
        <v>614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423</v>
      </c>
      <c r="C1897" t="s">
        <v>58</v>
      </c>
      <c r="D1897" t="s">
        <v>450</v>
      </c>
      <c r="E1897" t="s">
        <v>452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451</v>
      </c>
      <c r="AC1897" t="s">
        <v>630</v>
      </c>
      <c r="AD1897" t="s">
        <v>472</v>
      </c>
      <c r="AE1897" t="s">
        <v>614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423</v>
      </c>
      <c r="C1898" t="s">
        <v>58</v>
      </c>
      <c r="D1898" t="s">
        <v>451</v>
      </c>
      <c r="E1898" t="s">
        <v>451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451</v>
      </c>
      <c r="AC1898" t="s">
        <v>473</v>
      </c>
      <c r="AD1898" t="s">
        <v>141</v>
      </c>
      <c r="AE1898" t="s">
        <v>614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423</v>
      </c>
      <c r="C1899" t="s">
        <v>58</v>
      </c>
      <c r="D1899" t="s">
        <v>452</v>
      </c>
      <c r="E1899" t="s">
        <v>451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451</v>
      </c>
      <c r="AC1899" t="s">
        <v>473</v>
      </c>
      <c r="AD1899" t="s">
        <v>451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423</v>
      </c>
      <c r="C1900" t="s">
        <v>58</v>
      </c>
      <c r="D1900" t="s">
        <v>452</v>
      </c>
      <c r="E1900" t="s">
        <v>452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451</v>
      </c>
      <c r="AC1900" t="s">
        <v>473</v>
      </c>
      <c r="AD1900" t="s">
        <v>451</v>
      </c>
      <c r="AE1900" t="s">
        <v>614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423</v>
      </c>
      <c r="C1901" t="s">
        <v>58</v>
      </c>
      <c r="D1901" t="s">
        <v>604</v>
      </c>
      <c r="E1901" t="s">
        <v>452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451</v>
      </c>
      <c r="AC1901" t="s">
        <v>473</v>
      </c>
      <c r="AD1901" t="s">
        <v>473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423</v>
      </c>
      <c r="C1902" t="s">
        <v>58</v>
      </c>
      <c r="D1902" t="s">
        <v>453</v>
      </c>
      <c r="E1902" t="s">
        <v>453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451</v>
      </c>
      <c r="AC1902" t="s">
        <v>473</v>
      </c>
      <c r="AD1902" t="s">
        <v>452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423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451</v>
      </c>
      <c r="AC1903" t="s">
        <v>452</v>
      </c>
      <c r="AD1903" t="s">
        <v>451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423</v>
      </c>
      <c r="C1904" t="s">
        <v>60</v>
      </c>
      <c r="D1904" t="s">
        <v>471</v>
      </c>
      <c r="E1904" t="s">
        <v>452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451</v>
      </c>
      <c r="AC1904" t="s">
        <v>452</v>
      </c>
      <c r="AD1904" t="s">
        <v>451</v>
      </c>
      <c r="AE1904" t="s">
        <v>614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423</v>
      </c>
      <c r="C1905" t="s">
        <v>60</v>
      </c>
      <c r="D1905" t="s">
        <v>450</v>
      </c>
      <c r="E1905" t="s">
        <v>471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451</v>
      </c>
      <c r="AC1905" t="s">
        <v>629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423</v>
      </c>
      <c r="C1906" t="s">
        <v>60</v>
      </c>
      <c r="D1906" t="s">
        <v>450</v>
      </c>
      <c r="E1906" t="s">
        <v>450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451</v>
      </c>
      <c r="AC1906" t="s">
        <v>629</v>
      </c>
      <c r="AD1906" t="s">
        <v>141</v>
      </c>
      <c r="AE1906" t="s">
        <v>614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423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451</v>
      </c>
      <c r="AC1907" t="s">
        <v>629</v>
      </c>
      <c r="AD1907" t="s">
        <v>451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423</v>
      </c>
      <c r="C1908" t="s">
        <v>60</v>
      </c>
      <c r="D1908" t="s">
        <v>451</v>
      </c>
      <c r="E1908" t="s">
        <v>471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451</v>
      </c>
      <c r="AC1908" t="s">
        <v>629</v>
      </c>
      <c r="AD1908" t="s">
        <v>451</v>
      </c>
      <c r="AE1908" t="s">
        <v>614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423</v>
      </c>
      <c r="C1909" t="s">
        <v>60</v>
      </c>
      <c r="D1909" t="s">
        <v>451</v>
      </c>
      <c r="E1909" t="s">
        <v>451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451</v>
      </c>
      <c r="AC1909" t="s">
        <v>629</v>
      </c>
      <c r="AD1909" t="s">
        <v>452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423</v>
      </c>
      <c r="C1910" t="s">
        <v>60</v>
      </c>
      <c r="D1910" t="s">
        <v>451</v>
      </c>
      <c r="E1910" t="s">
        <v>452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451</v>
      </c>
      <c r="AC1910" t="s">
        <v>629</v>
      </c>
      <c r="AD1910" t="s">
        <v>452</v>
      </c>
      <c r="AE1910" t="s">
        <v>614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423</v>
      </c>
      <c r="C1911" t="s">
        <v>60</v>
      </c>
      <c r="D1911" t="s">
        <v>451</v>
      </c>
      <c r="E1911" t="s">
        <v>472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451</v>
      </c>
      <c r="AC1911" t="s">
        <v>629</v>
      </c>
      <c r="AD1911" t="s">
        <v>629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423</v>
      </c>
      <c r="C1912" t="s">
        <v>60</v>
      </c>
      <c r="D1912" t="s">
        <v>473</v>
      </c>
      <c r="E1912" t="s">
        <v>473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451</v>
      </c>
      <c r="AC1912" t="s">
        <v>474</v>
      </c>
      <c r="AD1912" t="s">
        <v>451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423</v>
      </c>
      <c r="C1913" t="s">
        <v>60</v>
      </c>
      <c r="D1913" t="s">
        <v>452</v>
      </c>
      <c r="E1913" t="s">
        <v>450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451</v>
      </c>
      <c r="AC1913" t="s">
        <v>474</v>
      </c>
      <c r="AD1913" t="s">
        <v>451</v>
      </c>
      <c r="AE1913" t="s">
        <v>614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423</v>
      </c>
      <c r="C1914" t="s">
        <v>60</v>
      </c>
      <c r="D1914" t="s">
        <v>452</v>
      </c>
      <c r="E1914" t="s">
        <v>451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451</v>
      </c>
      <c r="AC1914" t="s">
        <v>477</v>
      </c>
      <c r="AD1914" t="s">
        <v>451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423</v>
      </c>
      <c r="C1915" t="s">
        <v>60</v>
      </c>
      <c r="D1915" t="s">
        <v>452</v>
      </c>
      <c r="E1915" t="s">
        <v>452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451</v>
      </c>
      <c r="AC1915" t="s">
        <v>477</v>
      </c>
      <c r="AD1915" t="s">
        <v>451</v>
      </c>
      <c r="AE1915" t="s">
        <v>614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423</v>
      </c>
      <c r="C1916" t="s">
        <v>60</v>
      </c>
      <c r="D1916" t="s">
        <v>452</v>
      </c>
      <c r="E1916" t="s">
        <v>604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451</v>
      </c>
      <c r="AC1916" t="s">
        <v>477</v>
      </c>
      <c r="AD1916" t="s">
        <v>477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423</v>
      </c>
      <c r="C1917" t="s">
        <v>60</v>
      </c>
      <c r="D1917" t="s">
        <v>452</v>
      </c>
      <c r="E1917" t="s">
        <v>472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451</v>
      </c>
      <c r="AC1917" t="s">
        <v>472</v>
      </c>
      <c r="AD1917" t="s">
        <v>471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423</v>
      </c>
      <c r="C1918" t="s">
        <v>60</v>
      </c>
      <c r="D1918" t="s">
        <v>472</v>
      </c>
      <c r="E1918" t="s">
        <v>452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451</v>
      </c>
      <c r="AC1918" t="s">
        <v>472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423</v>
      </c>
      <c r="C1919" t="s">
        <v>60</v>
      </c>
      <c r="D1919" t="s">
        <v>472</v>
      </c>
      <c r="E1919" t="s">
        <v>472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451</v>
      </c>
      <c r="AC1919" t="s">
        <v>472</v>
      </c>
      <c r="AD1919" t="s">
        <v>141</v>
      </c>
      <c r="AE1919" t="s">
        <v>614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423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451</v>
      </c>
      <c r="AC1920" t="s">
        <v>472</v>
      </c>
      <c r="AD1920" t="s">
        <v>451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423</v>
      </c>
      <c r="C1921" t="s">
        <v>62</v>
      </c>
      <c r="D1921" t="s">
        <v>450</v>
      </c>
      <c r="E1921" t="s">
        <v>450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451</v>
      </c>
      <c r="AC1921" t="s">
        <v>472</v>
      </c>
      <c r="AD1921" t="s">
        <v>451</v>
      </c>
      <c r="AE1921" t="s">
        <v>614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423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451</v>
      </c>
      <c r="AC1922" t="s">
        <v>472</v>
      </c>
      <c r="AD1922" t="s">
        <v>473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423</v>
      </c>
      <c r="C1923" t="s">
        <v>62</v>
      </c>
      <c r="D1923" t="s">
        <v>141</v>
      </c>
      <c r="E1923" t="s">
        <v>604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451</v>
      </c>
      <c r="AC1923" t="s">
        <v>472</v>
      </c>
      <c r="AD1923" t="s">
        <v>452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423</v>
      </c>
      <c r="C1924" t="s">
        <v>62</v>
      </c>
      <c r="D1924" t="s">
        <v>141</v>
      </c>
      <c r="E1924" t="s">
        <v>472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451</v>
      </c>
      <c r="AC1924" t="s">
        <v>472</v>
      </c>
      <c r="AD1924" t="s">
        <v>472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423</v>
      </c>
      <c r="C1925" t="s">
        <v>62</v>
      </c>
      <c r="D1925" t="s">
        <v>451</v>
      </c>
      <c r="E1925" t="s">
        <v>471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451</v>
      </c>
      <c r="AC1925" t="s">
        <v>472</v>
      </c>
      <c r="AD1925" t="s">
        <v>472</v>
      </c>
      <c r="AE1925" t="s">
        <v>614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423</v>
      </c>
      <c r="C1926" t="s">
        <v>62</v>
      </c>
      <c r="D1926" t="s">
        <v>451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451</v>
      </c>
      <c r="AC1926" t="s">
        <v>614</v>
      </c>
      <c r="AD1926" t="s">
        <v>141</v>
      </c>
      <c r="AE1926" t="s">
        <v>614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423</v>
      </c>
      <c r="C1927" t="s">
        <v>62</v>
      </c>
      <c r="D1927" t="s">
        <v>451</v>
      </c>
      <c r="E1927" t="s">
        <v>451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451</v>
      </c>
      <c r="AC1927" t="s">
        <v>614</v>
      </c>
      <c r="AD1927" t="s">
        <v>451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423</v>
      </c>
      <c r="C1928" t="s">
        <v>62</v>
      </c>
      <c r="D1928" t="s">
        <v>451</v>
      </c>
      <c r="E1928" t="s">
        <v>473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451</v>
      </c>
      <c r="AC1928" t="s">
        <v>614</v>
      </c>
      <c r="AD1928" t="s">
        <v>451</v>
      </c>
      <c r="AE1928" t="s">
        <v>614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423</v>
      </c>
      <c r="C1929" t="s">
        <v>62</v>
      </c>
      <c r="D1929" t="s">
        <v>473</v>
      </c>
      <c r="E1929" t="s">
        <v>473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451</v>
      </c>
      <c r="AC1929" t="s">
        <v>527</v>
      </c>
      <c r="AD1929" t="s">
        <v>451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423</v>
      </c>
      <c r="C1930" t="s">
        <v>62</v>
      </c>
      <c r="D1930" t="s">
        <v>452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451</v>
      </c>
      <c r="AC1930" t="s">
        <v>479</v>
      </c>
      <c r="AD1930" t="s">
        <v>141</v>
      </c>
      <c r="AE1930" t="s">
        <v>614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423</v>
      </c>
      <c r="C1931" t="s">
        <v>62</v>
      </c>
      <c r="D1931" t="s">
        <v>452</v>
      </c>
      <c r="E1931" t="s">
        <v>451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451</v>
      </c>
      <c r="AC1931" t="s">
        <v>479</v>
      </c>
      <c r="AD1931" t="s">
        <v>451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423</v>
      </c>
      <c r="C1932" t="s">
        <v>62</v>
      </c>
      <c r="D1932" t="s">
        <v>452</v>
      </c>
      <c r="E1932" t="s">
        <v>473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451</v>
      </c>
      <c r="AC1932" t="s">
        <v>479</v>
      </c>
      <c r="AD1932" t="s">
        <v>451</v>
      </c>
      <c r="AE1932" t="s">
        <v>614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423</v>
      </c>
      <c r="C1933" t="s">
        <v>62</v>
      </c>
      <c r="D1933" t="s">
        <v>452</v>
      </c>
      <c r="E1933" t="s">
        <v>452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473</v>
      </c>
      <c r="AC1933" t="s">
        <v>471</v>
      </c>
      <c r="AD1933" t="s">
        <v>141</v>
      </c>
      <c r="AE1933" t="s">
        <v>614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423</v>
      </c>
      <c r="C1934" t="s">
        <v>62</v>
      </c>
      <c r="D1934" t="s">
        <v>452</v>
      </c>
      <c r="E1934" t="s">
        <v>472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473</v>
      </c>
      <c r="AC1934" t="s">
        <v>471</v>
      </c>
      <c r="AD1934" t="s">
        <v>473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423</v>
      </c>
      <c r="C1935" t="s">
        <v>62</v>
      </c>
      <c r="D1935" t="s">
        <v>452</v>
      </c>
      <c r="E1935" t="s">
        <v>479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473</v>
      </c>
      <c r="AC1935" t="s">
        <v>471</v>
      </c>
      <c r="AD1935" t="s">
        <v>473</v>
      </c>
      <c r="AE1935" t="s">
        <v>614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423</v>
      </c>
      <c r="C1936" t="s">
        <v>62</v>
      </c>
      <c r="D1936" t="s">
        <v>604</v>
      </c>
      <c r="E1936" t="s">
        <v>604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473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423</v>
      </c>
      <c r="C1937" t="s">
        <v>62</v>
      </c>
      <c r="D1937" t="s">
        <v>604</v>
      </c>
      <c r="E1937" t="s">
        <v>479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473</v>
      </c>
      <c r="AC1937" t="s">
        <v>141</v>
      </c>
      <c r="AD1937" t="s">
        <v>141</v>
      </c>
      <c r="AE1937" t="s">
        <v>614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423</v>
      </c>
      <c r="C1938" t="s">
        <v>62</v>
      </c>
      <c r="D1938" t="s">
        <v>477</v>
      </c>
      <c r="E1938" t="s">
        <v>477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473</v>
      </c>
      <c r="AC1938" t="s">
        <v>141</v>
      </c>
      <c r="AD1938" t="s">
        <v>451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423</v>
      </c>
      <c r="C1939" t="s">
        <v>62</v>
      </c>
      <c r="D1939" t="s">
        <v>472</v>
      </c>
      <c r="E1939" t="s">
        <v>472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473</v>
      </c>
      <c r="AC1939" t="s">
        <v>141</v>
      </c>
      <c r="AD1939" t="s">
        <v>451</v>
      </c>
      <c r="AE1939" t="s">
        <v>614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423</v>
      </c>
      <c r="C1940" t="s">
        <v>62</v>
      </c>
      <c r="D1940" t="s">
        <v>453</v>
      </c>
      <c r="E1940" t="s">
        <v>453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473</v>
      </c>
      <c r="AC1940" t="s">
        <v>141</v>
      </c>
      <c r="AD1940" t="s">
        <v>473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423</v>
      </c>
      <c r="C1941" t="s">
        <v>64</v>
      </c>
      <c r="D1941" t="s">
        <v>450</v>
      </c>
      <c r="E1941" t="s">
        <v>450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473</v>
      </c>
      <c r="AC1941" t="s">
        <v>141</v>
      </c>
      <c r="AD1941" t="s">
        <v>473</v>
      </c>
      <c r="AE1941" t="s">
        <v>614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423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473</v>
      </c>
      <c r="AC1942" t="s">
        <v>141</v>
      </c>
      <c r="AD1942" t="s">
        <v>452</v>
      </c>
      <c r="AE1942" t="s">
        <v>614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423</v>
      </c>
      <c r="C1943" t="s">
        <v>64</v>
      </c>
      <c r="D1943" t="s">
        <v>141</v>
      </c>
      <c r="E1943" t="s">
        <v>472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473</v>
      </c>
      <c r="AC1943" t="s">
        <v>630</v>
      </c>
      <c r="AD1943" t="s">
        <v>451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423</v>
      </c>
      <c r="C1944" t="s">
        <v>64</v>
      </c>
      <c r="D1944" t="s">
        <v>451</v>
      </c>
      <c r="E1944" t="s">
        <v>471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473</v>
      </c>
      <c r="AC1944" t="s">
        <v>630</v>
      </c>
      <c r="AD1944" t="s">
        <v>473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423</v>
      </c>
      <c r="C1945" t="s">
        <v>64</v>
      </c>
      <c r="D1945" t="s">
        <v>451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473</v>
      </c>
      <c r="AC1945" t="s">
        <v>473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423</v>
      </c>
      <c r="C1946" t="s">
        <v>64</v>
      </c>
      <c r="D1946" t="s">
        <v>451</v>
      </c>
      <c r="E1946" t="s">
        <v>451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473</v>
      </c>
      <c r="AC1946" t="s">
        <v>473</v>
      </c>
      <c r="AD1946" t="s">
        <v>141</v>
      </c>
      <c r="AE1946" t="s">
        <v>614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423</v>
      </c>
      <c r="C1947" t="s">
        <v>64</v>
      </c>
      <c r="D1947" t="s">
        <v>473</v>
      </c>
      <c r="E1947" t="s">
        <v>473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473</v>
      </c>
      <c r="AC1947" t="s">
        <v>473</v>
      </c>
      <c r="AD1947" t="s">
        <v>451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423</v>
      </c>
      <c r="C1948" t="s">
        <v>64</v>
      </c>
      <c r="D1948" t="s">
        <v>452</v>
      </c>
      <c r="E1948" t="s">
        <v>452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473</v>
      </c>
      <c r="AC1948" t="s">
        <v>473</v>
      </c>
      <c r="AD1948" t="s">
        <v>473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423</v>
      </c>
      <c r="C1949" t="s">
        <v>64</v>
      </c>
      <c r="D1949" t="s">
        <v>604</v>
      </c>
      <c r="E1949" t="s">
        <v>604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473</v>
      </c>
      <c r="AC1949" t="s">
        <v>473</v>
      </c>
      <c r="AD1949" t="s">
        <v>473</v>
      </c>
      <c r="AE1949" t="s">
        <v>614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423</v>
      </c>
      <c r="C1950" t="s">
        <v>64</v>
      </c>
      <c r="D1950" t="s">
        <v>604</v>
      </c>
      <c r="E1950" t="s">
        <v>474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473</v>
      </c>
      <c r="AC1950" t="s">
        <v>473</v>
      </c>
      <c r="AD1950" t="s">
        <v>477</v>
      </c>
      <c r="AE1950" t="s">
        <v>614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423</v>
      </c>
      <c r="C1951" t="s">
        <v>64</v>
      </c>
      <c r="D1951" t="s">
        <v>477</v>
      </c>
      <c r="E1951" t="s">
        <v>477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473</v>
      </c>
      <c r="AC1951" t="s">
        <v>473</v>
      </c>
      <c r="AD1951" t="s">
        <v>472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423</v>
      </c>
      <c r="C1952" t="s">
        <v>64</v>
      </c>
      <c r="D1952" t="s">
        <v>472</v>
      </c>
      <c r="E1952" t="s">
        <v>472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473</v>
      </c>
      <c r="AC1952" t="s">
        <v>452</v>
      </c>
      <c r="AD1952" t="s">
        <v>141</v>
      </c>
      <c r="AE1952" t="s">
        <v>614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423</v>
      </c>
      <c r="C1953" t="s">
        <v>66</v>
      </c>
      <c r="D1953" t="s">
        <v>450</v>
      </c>
      <c r="E1953" t="s">
        <v>450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473</v>
      </c>
      <c r="AC1953" t="s">
        <v>452</v>
      </c>
      <c r="AD1953" t="s">
        <v>473</v>
      </c>
      <c r="AE1953" t="s">
        <v>614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423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473</v>
      </c>
      <c r="AC1954" t="s">
        <v>629</v>
      </c>
      <c r="AD1954" t="s">
        <v>451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423</v>
      </c>
      <c r="C1955" t="s">
        <v>66</v>
      </c>
      <c r="D1955" t="s">
        <v>451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473</v>
      </c>
      <c r="AC1955" t="s">
        <v>629</v>
      </c>
      <c r="AD1955" t="s">
        <v>473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423</v>
      </c>
      <c r="C1956" t="s">
        <v>66</v>
      </c>
      <c r="D1956" t="s">
        <v>451</v>
      </c>
      <c r="E1956" t="s">
        <v>451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473</v>
      </c>
      <c r="AC1956" t="s">
        <v>474</v>
      </c>
      <c r="AD1956" t="s">
        <v>473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423</v>
      </c>
      <c r="C1957" t="s">
        <v>66</v>
      </c>
      <c r="D1957" t="s">
        <v>473</v>
      </c>
      <c r="E1957" t="s">
        <v>451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473</v>
      </c>
      <c r="AC1957" t="s">
        <v>477</v>
      </c>
      <c r="AD1957" t="s">
        <v>473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423</v>
      </c>
      <c r="C1958" t="s">
        <v>66</v>
      </c>
      <c r="D1958" t="s">
        <v>473</v>
      </c>
      <c r="E1958" t="s">
        <v>473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473</v>
      </c>
      <c r="AC1958" t="s">
        <v>477</v>
      </c>
      <c r="AD1958" t="s">
        <v>477</v>
      </c>
      <c r="AE1958" t="s">
        <v>614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423</v>
      </c>
      <c r="C1959" t="s">
        <v>66</v>
      </c>
      <c r="D1959" t="s">
        <v>452</v>
      </c>
      <c r="E1959" t="s">
        <v>452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473</v>
      </c>
      <c r="AC1959" t="s">
        <v>472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423</v>
      </c>
      <c r="C1960" t="s">
        <v>66</v>
      </c>
      <c r="D1960" t="s">
        <v>604</v>
      </c>
      <c r="E1960" t="s">
        <v>604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473</v>
      </c>
      <c r="AC1960" t="s">
        <v>472</v>
      </c>
      <c r="AD1960" t="s">
        <v>141</v>
      </c>
      <c r="AE1960" t="s">
        <v>614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423</v>
      </c>
      <c r="C1961" t="s">
        <v>66</v>
      </c>
      <c r="D1961" t="s">
        <v>477</v>
      </c>
      <c r="E1961" t="s">
        <v>477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473</v>
      </c>
      <c r="AC1961" t="s">
        <v>472</v>
      </c>
      <c r="AD1961" t="s">
        <v>451</v>
      </c>
      <c r="AE1961" t="s">
        <v>614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423</v>
      </c>
      <c r="C1962" t="s">
        <v>66</v>
      </c>
      <c r="D1962" t="s">
        <v>472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473</v>
      </c>
      <c r="AC1962" t="s">
        <v>472</v>
      </c>
      <c r="AD1962" t="s">
        <v>473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423</v>
      </c>
      <c r="C1963" t="s">
        <v>66</v>
      </c>
      <c r="D1963" t="s">
        <v>472</v>
      </c>
      <c r="E1963" t="s">
        <v>472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473</v>
      </c>
      <c r="AC1963" t="s">
        <v>472</v>
      </c>
      <c r="AD1963" t="s">
        <v>473</v>
      </c>
      <c r="AE1963" t="s">
        <v>614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423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473</v>
      </c>
      <c r="AC1964" t="s">
        <v>614</v>
      </c>
      <c r="AD1964" t="s">
        <v>471</v>
      </c>
      <c r="AE1964" t="s">
        <v>614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423</v>
      </c>
      <c r="C1965" t="s">
        <v>68</v>
      </c>
      <c r="D1965" t="s">
        <v>141</v>
      </c>
      <c r="E1965" t="s">
        <v>604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473</v>
      </c>
      <c r="AC1965" t="s">
        <v>614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423</v>
      </c>
      <c r="C1966" t="s">
        <v>68</v>
      </c>
      <c r="D1966" t="s">
        <v>141</v>
      </c>
      <c r="E1966" t="s">
        <v>472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473</v>
      </c>
      <c r="AC1966" t="s">
        <v>614</v>
      </c>
      <c r="AD1966" t="s">
        <v>141</v>
      </c>
      <c r="AE1966" t="s">
        <v>614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423</v>
      </c>
      <c r="C1967" t="s">
        <v>68</v>
      </c>
      <c r="D1967" t="s">
        <v>451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473</v>
      </c>
      <c r="AC1967" t="s">
        <v>614</v>
      </c>
      <c r="AD1967" t="s">
        <v>451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423</v>
      </c>
      <c r="C1968" t="s">
        <v>68</v>
      </c>
      <c r="D1968" t="s">
        <v>451</v>
      </c>
      <c r="E1968" t="s">
        <v>451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473</v>
      </c>
      <c r="AC1968" t="s">
        <v>614</v>
      </c>
      <c r="AD1968" t="s">
        <v>473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423</v>
      </c>
      <c r="C1969" t="s">
        <v>68</v>
      </c>
      <c r="D1969" t="s">
        <v>473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473</v>
      </c>
      <c r="AC1969" t="s">
        <v>614</v>
      </c>
      <c r="AD1969" t="s">
        <v>473</v>
      </c>
      <c r="AE1969" t="s">
        <v>614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423</v>
      </c>
      <c r="C1970" t="s">
        <v>68</v>
      </c>
      <c r="D1970" t="s">
        <v>473</v>
      </c>
      <c r="E1970" t="s">
        <v>451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473</v>
      </c>
      <c r="AC1970" t="s">
        <v>614</v>
      </c>
      <c r="AD1970" t="s">
        <v>452</v>
      </c>
      <c r="AE1970" t="s">
        <v>614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423</v>
      </c>
      <c r="C1971" t="s">
        <v>68</v>
      </c>
      <c r="D1971" t="s">
        <v>473</v>
      </c>
      <c r="E1971" t="s">
        <v>473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473</v>
      </c>
      <c r="AC1971" t="s">
        <v>527</v>
      </c>
      <c r="AD1971" t="s">
        <v>141</v>
      </c>
      <c r="AE1971" t="s">
        <v>614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423</v>
      </c>
      <c r="C1972" t="s">
        <v>68</v>
      </c>
      <c r="D1972" t="s">
        <v>452</v>
      </c>
      <c r="E1972" t="s">
        <v>452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452</v>
      </c>
      <c r="AC1972" t="s">
        <v>628</v>
      </c>
      <c r="AD1972" t="s">
        <v>452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423</v>
      </c>
      <c r="C1973" t="s">
        <v>68</v>
      </c>
      <c r="D1973" t="s">
        <v>604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452</v>
      </c>
      <c r="AC1973" t="s">
        <v>628</v>
      </c>
      <c r="AD1973" t="s">
        <v>452</v>
      </c>
      <c r="AE1973" t="s">
        <v>614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423</v>
      </c>
      <c r="C1974" t="s">
        <v>68</v>
      </c>
      <c r="D1974" t="s">
        <v>604</v>
      </c>
      <c r="E1974" t="s">
        <v>604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452</v>
      </c>
      <c r="AC1974" t="s">
        <v>471</v>
      </c>
      <c r="AD1974" t="s">
        <v>452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423</v>
      </c>
      <c r="C1975" t="s">
        <v>68</v>
      </c>
      <c r="D1975" t="s">
        <v>477</v>
      </c>
      <c r="E1975" t="s">
        <v>477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452</v>
      </c>
      <c r="AC1975" t="s">
        <v>450</v>
      </c>
      <c r="AD1975" t="s">
        <v>452</v>
      </c>
      <c r="AE1975" t="s">
        <v>614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423</v>
      </c>
      <c r="C1976" t="s">
        <v>68</v>
      </c>
      <c r="D1976" t="s">
        <v>472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452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423</v>
      </c>
      <c r="C1977" t="s">
        <v>68</v>
      </c>
      <c r="D1977" t="s">
        <v>472</v>
      </c>
      <c r="E1977" t="s">
        <v>472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452</v>
      </c>
      <c r="AC1977" t="s">
        <v>141</v>
      </c>
      <c r="AD1977" t="s">
        <v>141</v>
      </c>
      <c r="AE1977" t="s">
        <v>614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423</v>
      </c>
      <c r="C1978" t="s">
        <v>68</v>
      </c>
      <c r="D1978" t="s">
        <v>479</v>
      </c>
      <c r="E1978" t="s">
        <v>479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452</v>
      </c>
      <c r="AC1978" t="s">
        <v>141</v>
      </c>
      <c r="AD1978" t="s">
        <v>452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424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452</v>
      </c>
      <c r="AC1979" t="s">
        <v>141</v>
      </c>
      <c r="AD1979" t="s">
        <v>452</v>
      </c>
      <c r="AE1979" t="s">
        <v>614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424</v>
      </c>
      <c r="C1980" t="s">
        <v>52</v>
      </c>
      <c r="D1980" t="s">
        <v>451</v>
      </c>
      <c r="E1980" t="s">
        <v>451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452</v>
      </c>
      <c r="AC1980" t="s">
        <v>141</v>
      </c>
      <c r="AD1980" t="s">
        <v>629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424</v>
      </c>
      <c r="C1981" t="s">
        <v>52</v>
      </c>
      <c r="D1981" t="s">
        <v>452</v>
      </c>
      <c r="E1981" t="s">
        <v>603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452</v>
      </c>
      <c r="AC1981" t="s">
        <v>630</v>
      </c>
      <c r="AD1981" t="s">
        <v>452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424</v>
      </c>
      <c r="C1982" t="s">
        <v>52</v>
      </c>
      <c r="D1982" t="s">
        <v>452</v>
      </c>
      <c r="E1982" t="s">
        <v>452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452</v>
      </c>
      <c r="AC1982" t="s">
        <v>630</v>
      </c>
      <c r="AD1982" t="s">
        <v>452</v>
      </c>
      <c r="AE1982" t="s">
        <v>614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424</v>
      </c>
      <c r="C1983" t="s">
        <v>52</v>
      </c>
      <c r="D1983" t="s">
        <v>452</v>
      </c>
      <c r="E1983" t="s">
        <v>475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452</v>
      </c>
      <c r="AC1983" t="s">
        <v>473</v>
      </c>
      <c r="AD1983" t="s">
        <v>450</v>
      </c>
      <c r="AE1983" t="s">
        <v>614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424</v>
      </c>
      <c r="C1984" t="s">
        <v>54</v>
      </c>
      <c r="D1984" t="s">
        <v>450</v>
      </c>
      <c r="E1984" t="s">
        <v>450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452</v>
      </c>
      <c r="AC1984" t="s">
        <v>473</v>
      </c>
      <c r="AD1984" t="s">
        <v>141</v>
      </c>
      <c r="AE1984" t="s">
        <v>614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424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452</v>
      </c>
      <c r="AC1985" t="s">
        <v>473</v>
      </c>
      <c r="AD1985" t="s">
        <v>452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424</v>
      </c>
      <c r="C1986" t="s">
        <v>54</v>
      </c>
      <c r="D1986" t="s">
        <v>451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452</v>
      </c>
      <c r="AC1986" t="s">
        <v>473</v>
      </c>
      <c r="AD1986" t="s">
        <v>452</v>
      </c>
      <c r="AE1986" t="s">
        <v>614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424</v>
      </c>
      <c r="C1987" t="s">
        <v>54</v>
      </c>
      <c r="D1987" t="s">
        <v>451</v>
      </c>
      <c r="E1987" t="s">
        <v>451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452</v>
      </c>
      <c r="AC1987" t="s">
        <v>452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424</v>
      </c>
      <c r="C1988" t="s">
        <v>54</v>
      </c>
      <c r="D1988" t="s">
        <v>452</v>
      </c>
      <c r="E1988" t="s">
        <v>452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452</v>
      </c>
      <c r="AC1988" t="s">
        <v>452</v>
      </c>
      <c r="AD1988" t="s">
        <v>141</v>
      </c>
      <c r="AE1988" t="s">
        <v>614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424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452</v>
      </c>
      <c r="AC1989" t="s">
        <v>452</v>
      </c>
      <c r="AD1989" t="s">
        <v>452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424</v>
      </c>
      <c r="C1990" t="s">
        <v>56</v>
      </c>
      <c r="D1990" t="s">
        <v>450</v>
      </c>
      <c r="E1990" t="s">
        <v>450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452</v>
      </c>
      <c r="AC1990" t="s">
        <v>452</v>
      </c>
      <c r="AD1990" t="s">
        <v>452</v>
      </c>
      <c r="AE1990" t="s">
        <v>614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424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452</v>
      </c>
      <c r="AC1991" t="s">
        <v>452</v>
      </c>
      <c r="AD1991" t="s">
        <v>472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424</v>
      </c>
      <c r="C1992" t="s">
        <v>56</v>
      </c>
      <c r="D1992" t="s">
        <v>451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452</v>
      </c>
      <c r="AC1992" t="s">
        <v>452</v>
      </c>
      <c r="AD1992" t="s">
        <v>479</v>
      </c>
      <c r="AE1992" t="s">
        <v>614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424</v>
      </c>
      <c r="C1993" t="s">
        <v>56</v>
      </c>
      <c r="D1993" t="s">
        <v>451</v>
      </c>
      <c r="E1993" t="s">
        <v>451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452</v>
      </c>
      <c r="AC1993" t="s">
        <v>629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424</v>
      </c>
      <c r="C1994" t="s">
        <v>56</v>
      </c>
      <c r="D1994" t="s">
        <v>452</v>
      </c>
      <c r="E1994" t="s">
        <v>452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452</v>
      </c>
      <c r="AC1994" t="s">
        <v>629</v>
      </c>
      <c r="AD1994" t="s">
        <v>141</v>
      </c>
      <c r="AE1994" t="s">
        <v>614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424</v>
      </c>
      <c r="C1995" t="s">
        <v>58</v>
      </c>
      <c r="D1995" t="s">
        <v>471</v>
      </c>
      <c r="E1995" t="s">
        <v>471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452</v>
      </c>
      <c r="AC1995" t="s">
        <v>629</v>
      </c>
      <c r="AD1995" t="s">
        <v>452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424</v>
      </c>
      <c r="C1996" t="s">
        <v>58</v>
      </c>
      <c r="D1996" t="s">
        <v>450</v>
      </c>
      <c r="E1996" t="s">
        <v>450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452</v>
      </c>
      <c r="AC1996" t="s">
        <v>629</v>
      </c>
      <c r="AD1996" t="s">
        <v>452</v>
      </c>
      <c r="AE1996" t="s">
        <v>614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424</v>
      </c>
      <c r="C1997" t="s">
        <v>58</v>
      </c>
      <c r="D1997" t="s">
        <v>451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452</v>
      </c>
      <c r="AC1997" t="s">
        <v>629</v>
      </c>
      <c r="AD1997" t="s">
        <v>629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424</v>
      </c>
      <c r="C1998" t="s">
        <v>58</v>
      </c>
      <c r="D1998" t="s">
        <v>451</v>
      </c>
      <c r="E1998" t="s">
        <v>451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452</v>
      </c>
      <c r="AC1998" t="s">
        <v>474</v>
      </c>
      <c r="AD1998" t="s">
        <v>452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424</v>
      </c>
      <c r="C1999" t="s">
        <v>58</v>
      </c>
      <c r="D1999" t="s">
        <v>452</v>
      </c>
      <c r="E1999" t="s">
        <v>452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452</v>
      </c>
      <c r="AC1999" t="s">
        <v>474</v>
      </c>
      <c r="AD1999" t="s">
        <v>452</v>
      </c>
      <c r="AE1999" t="s">
        <v>614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424</v>
      </c>
      <c r="C2000" t="s">
        <v>60</v>
      </c>
      <c r="D2000" t="s">
        <v>471</v>
      </c>
      <c r="E2000" t="s">
        <v>471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452</v>
      </c>
      <c r="AC2000" t="s">
        <v>472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424</v>
      </c>
      <c r="C2001" t="s">
        <v>60</v>
      </c>
      <c r="D2001" t="s">
        <v>471</v>
      </c>
      <c r="E2001" t="s">
        <v>451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452</v>
      </c>
      <c r="AC2001" t="s">
        <v>472</v>
      </c>
      <c r="AD2001" t="s">
        <v>141</v>
      </c>
      <c r="AE2001" t="s">
        <v>614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424</v>
      </c>
      <c r="C2002" t="s">
        <v>60</v>
      </c>
      <c r="D2002" t="s">
        <v>450</v>
      </c>
      <c r="E2002" t="s">
        <v>450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452</v>
      </c>
      <c r="AC2002" t="s">
        <v>472</v>
      </c>
      <c r="AD2002" t="s">
        <v>451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424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452</v>
      </c>
      <c r="AC2003" t="s">
        <v>472</v>
      </c>
      <c r="AD2003" t="s">
        <v>452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424</v>
      </c>
      <c r="C2004" t="s">
        <v>60</v>
      </c>
      <c r="D2004" t="s">
        <v>451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452</v>
      </c>
      <c r="AC2004" t="s">
        <v>472</v>
      </c>
      <c r="AD2004" t="s">
        <v>452</v>
      </c>
      <c r="AE2004" t="s">
        <v>614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424</v>
      </c>
      <c r="C2005" t="s">
        <v>60</v>
      </c>
      <c r="D2005" t="s">
        <v>451</v>
      </c>
      <c r="E2005" t="s">
        <v>451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452</v>
      </c>
      <c r="AC2005" t="s">
        <v>472</v>
      </c>
      <c r="AD2005" t="s">
        <v>472</v>
      </c>
      <c r="AE2005" t="s">
        <v>614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424</v>
      </c>
      <c r="C2006" t="s">
        <v>60</v>
      </c>
      <c r="D2006" t="s">
        <v>451</v>
      </c>
      <c r="E2006" t="s">
        <v>472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452</v>
      </c>
      <c r="AC2006" t="s">
        <v>614</v>
      </c>
      <c r="AD2006" t="s">
        <v>450</v>
      </c>
      <c r="AE2006" t="s">
        <v>614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424</v>
      </c>
      <c r="C2007" t="s">
        <v>60</v>
      </c>
      <c r="D2007" t="s">
        <v>473</v>
      </c>
      <c r="E2007" t="s">
        <v>451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452</v>
      </c>
      <c r="AC2007" t="s">
        <v>614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424</v>
      </c>
      <c r="C2008" t="s">
        <v>60</v>
      </c>
      <c r="D2008" t="s">
        <v>473</v>
      </c>
      <c r="E2008" t="s">
        <v>473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452</v>
      </c>
      <c r="AC2008" t="s">
        <v>614</v>
      </c>
      <c r="AD2008" t="s">
        <v>141</v>
      </c>
      <c r="AE2008" t="s">
        <v>614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424</v>
      </c>
      <c r="C2009" t="s">
        <v>60</v>
      </c>
      <c r="D2009" t="s">
        <v>452</v>
      </c>
      <c r="E2009" t="s">
        <v>452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452</v>
      </c>
      <c r="AC2009" t="s">
        <v>614</v>
      </c>
      <c r="AD2009" t="s">
        <v>452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424</v>
      </c>
      <c r="C2010" t="s">
        <v>60</v>
      </c>
      <c r="D2010" t="s">
        <v>472</v>
      </c>
      <c r="E2010" t="s">
        <v>472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452</v>
      </c>
      <c r="AC2010" t="s">
        <v>614</v>
      </c>
      <c r="AD2010" t="s">
        <v>452</v>
      </c>
      <c r="AE2010" t="s">
        <v>614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424</v>
      </c>
      <c r="C2011" t="s">
        <v>62</v>
      </c>
      <c r="D2011" t="s">
        <v>471</v>
      </c>
      <c r="E2011" t="s">
        <v>471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452</v>
      </c>
      <c r="AC2011" t="s">
        <v>479</v>
      </c>
      <c r="AD2011" t="s">
        <v>141</v>
      </c>
      <c r="AE2011" t="s">
        <v>614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424</v>
      </c>
      <c r="C2012" t="s">
        <v>62</v>
      </c>
      <c r="D2012" t="s">
        <v>450</v>
      </c>
      <c r="E2012" t="s">
        <v>450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452</v>
      </c>
      <c r="AC2012" t="s">
        <v>479</v>
      </c>
      <c r="AD2012" t="s">
        <v>452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424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452</v>
      </c>
      <c r="AC2013" t="s">
        <v>479</v>
      </c>
      <c r="AD2013" t="s">
        <v>452</v>
      </c>
      <c r="AE2013" t="s">
        <v>614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424</v>
      </c>
      <c r="C2014" t="s">
        <v>62</v>
      </c>
      <c r="D2014" t="s">
        <v>141</v>
      </c>
      <c r="E2014" t="s">
        <v>472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629</v>
      </c>
      <c r="AC2014" t="s">
        <v>471</v>
      </c>
      <c r="AD2014" t="s">
        <v>471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424</v>
      </c>
      <c r="C2015" t="s">
        <v>62</v>
      </c>
      <c r="D2015" t="s">
        <v>451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629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424</v>
      </c>
      <c r="C2016" t="s">
        <v>62</v>
      </c>
      <c r="D2016" t="s">
        <v>451</v>
      </c>
      <c r="E2016" t="s">
        <v>451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629</v>
      </c>
      <c r="AC2016" t="s">
        <v>141</v>
      </c>
      <c r="AD2016" t="s">
        <v>141</v>
      </c>
      <c r="AE2016" t="s">
        <v>614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424</v>
      </c>
      <c r="C2017" t="s">
        <v>62</v>
      </c>
      <c r="D2017" t="s">
        <v>451</v>
      </c>
      <c r="E2017" t="s">
        <v>472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629</v>
      </c>
      <c r="AC2017" t="s">
        <v>141</v>
      </c>
      <c r="AD2017" t="s">
        <v>451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424</v>
      </c>
      <c r="C2018" t="s">
        <v>62</v>
      </c>
      <c r="D2018" t="s">
        <v>452</v>
      </c>
      <c r="E2018" t="s">
        <v>452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629</v>
      </c>
      <c r="AC2018" t="s">
        <v>141</v>
      </c>
      <c r="AD2018" t="s">
        <v>452</v>
      </c>
      <c r="AE2018" t="s">
        <v>614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424</v>
      </c>
      <c r="C2019" t="s">
        <v>62</v>
      </c>
      <c r="D2019" t="s">
        <v>472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629</v>
      </c>
      <c r="AC2019" t="s">
        <v>141</v>
      </c>
      <c r="AD2019" t="s">
        <v>629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424</v>
      </c>
      <c r="C2020" t="s">
        <v>62</v>
      </c>
      <c r="D2020" t="s">
        <v>472</v>
      </c>
      <c r="E2020" t="s">
        <v>472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629</v>
      </c>
      <c r="AC2020" t="s">
        <v>141</v>
      </c>
      <c r="AD2020" t="s">
        <v>629</v>
      </c>
      <c r="AE2020" t="s">
        <v>614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424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629</v>
      </c>
      <c r="AC2021" t="s">
        <v>141</v>
      </c>
      <c r="AD2021" t="s">
        <v>472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424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629</v>
      </c>
      <c r="AC2022" t="s">
        <v>630</v>
      </c>
      <c r="AD2022" t="s">
        <v>141</v>
      </c>
      <c r="AE2022" t="s">
        <v>614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424</v>
      </c>
      <c r="C2023" t="s">
        <v>64</v>
      </c>
      <c r="D2023" t="s">
        <v>451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629</v>
      </c>
      <c r="AC2023" t="s">
        <v>630</v>
      </c>
      <c r="AD2023" t="s">
        <v>629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424</v>
      </c>
      <c r="C2024" t="s">
        <v>64</v>
      </c>
      <c r="D2024" t="s">
        <v>451</v>
      </c>
      <c r="E2024" t="s">
        <v>451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629</v>
      </c>
      <c r="AC2024" t="s">
        <v>630</v>
      </c>
      <c r="AD2024" t="s">
        <v>629</v>
      </c>
      <c r="AE2024" t="s">
        <v>614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424</v>
      </c>
      <c r="C2025" t="s">
        <v>64</v>
      </c>
      <c r="D2025" t="s">
        <v>451</v>
      </c>
      <c r="E2025" t="s">
        <v>472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629</v>
      </c>
      <c r="AC2025" t="s">
        <v>452</v>
      </c>
      <c r="AD2025" t="s">
        <v>141</v>
      </c>
      <c r="AE2025" t="s">
        <v>614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424</v>
      </c>
      <c r="C2026" t="s">
        <v>64</v>
      </c>
      <c r="D2026" t="s">
        <v>452</v>
      </c>
      <c r="E2026" t="s">
        <v>452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629</v>
      </c>
      <c r="AC2026" t="s">
        <v>452</v>
      </c>
      <c r="AD2026" t="s">
        <v>452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424</v>
      </c>
      <c r="C2027" t="s">
        <v>64</v>
      </c>
      <c r="D2027" t="s">
        <v>472</v>
      </c>
      <c r="E2027" t="s">
        <v>472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629</v>
      </c>
      <c r="AC2027" t="s">
        <v>452</v>
      </c>
      <c r="AD2027" t="s">
        <v>452</v>
      </c>
      <c r="AE2027" t="s">
        <v>614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424</v>
      </c>
      <c r="C2028" t="s">
        <v>66</v>
      </c>
      <c r="D2028" t="s">
        <v>450</v>
      </c>
      <c r="E2028" t="s">
        <v>450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629</v>
      </c>
      <c r="AC2028" t="s">
        <v>452</v>
      </c>
      <c r="AD2028" t="s">
        <v>629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424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629</v>
      </c>
      <c r="AC2029" t="s">
        <v>452</v>
      </c>
      <c r="AD2029" t="s">
        <v>629</v>
      </c>
      <c r="AE2029" t="s">
        <v>614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424</v>
      </c>
      <c r="C2030" t="s">
        <v>66</v>
      </c>
      <c r="D2030" t="s">
        <v>141</v>
      </c>
      <c r="E2030" t="s">
        <v>451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629</v>
      </c>
      <c r="AC2030" t="s">
        <v>629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424</v>
      </c>
      <c r="C2031" t="s">
        <v>66</v>
      </c>
      <c r="D2031" t="s">
        <v>141</v>
      </c>
      <c r="E2031" t="s">
        <v>472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629</v>
      </c>
      <c r="AC2031" t="s">
        <v>629</v>
      </c>
      <c r="AD2031" t="s">
        <v>141</v>
      </c>
      <c r="AE2031" t="s">
        <v>614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424</v>
      </c>
      <c r="C2032" t="s">
        <v>66</v>
      </c>
      <c r="D2032" t="s">
        <v>451</v>
      </c>
      <c r="E2032" t="s">
        <v>451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629</v>
      </c>
      <c r="AC2032" t="s">
        <v>629</v>
      </c>
      <c r="AD2032" t="s">
        <v>629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424</v>
      </c>
      <c r="C2033" t="s">
        <v>66</v>
      </c>
      <c r="D2033" t="s">
        <v>451</v>
      </c>
      <c r="E2033" t="s">
        <v>472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629</v>
      </c>
      <c r="AC2033" t="s">
        <v>629</v>
      </c>
      <c r="AD2033" t="s">
        <v>629</v>
      </c>
      <c r="AE2033" t="s">
        <v>614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424</v>
      </c>
      <c r="C2034" t="s">
        <v>66</v>
      </c>
      <c r="D2034" t="s">
        <v>473</v>
      </c>
      <c r="E2034" t="s">
        <v>473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629</v>
      </c>
      <c r="AC2034" t="s">
        <v>472</v>
      </c>
      <c r="AD2034" t="s">
        <v>141</v>
      </c>
      <c r="AE2034" t="s">
        <v>614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424</v>
      </c>
      <c r="C2035" t="s">
        <v>66</v>
      </c>
      <c r="D2035" t="s">
        <v>472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629</v>
      </c>
      <c r="AC2035" t="s">
        <v>472</v>
      </c>
      <c r="AD2035" t="s">
        <v>629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424</v>
      </c>
      <c r="C2036" t="s">
        <v>66</v>
      </c>
      <c r="D2036" t="s">
        <v>472</v>
      </c>
      <c r="E2036" t="s">
        <v>472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629</v>
      </c>
      <c r="AC2036" t="s">
        <v>614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424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629</v>
      </c>
      <c r="AC2037" t="s">
        <v>614</v>
      </c>
      <c r="AD2037" t="s">
        <v>141</v>
      </c>
      <c r="AE2037" t="s">
        <v>614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424</v>
      </c>
      <c r="C2038" t="s">
        <v>68</v>
      </c>
      <c r="D2038" t="s">
        <v>141</v>
      </c>
      <c r="E2038" t="s">
        <v>451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629</v>
      </c>
      <c r="AC2038" t="s">
        <v>614</v>
      </c>
      <c r="AD2038" t="s">
        <v>452</v>
      </c>
      <c r="AE2038" t="s">
        <v>614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424</v>
      </c>
      <c r="C2039" t="s">
        <v>68</v>
      </c>
      <c r="D2039" t="s">
        <v>141</v>
      </c>
      <c r="E2039" t="s">
        <v>473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629</v>
      </c>
      <c r="AC2039" t="s">
        <v>614</v>
      </c>
      <c r="AD2039" t="s">
        <v>629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424</v>
      </c>
      <c r="C2040" t="s">
        <v>68</v>
      </c>
      <c r="D2040" t="s">
        <v>141</v>
      </c>
      <c r="E2040" t="s">
        <v>472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629</v>
      </c>
      <c r="AC2040" t="s">
        <v>614</v>
      </c>
      <c r="AD2040" t="s">
        <v>629</v>
      </c>
      <c r="AE2040" t="s">
        <v>614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424</v>
      </c>
      <c r="C2041" t="s">
        <v>68</v>
      </c>
      <c r="D2041" t="s">
        <v>451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629</v>
      </c>
      <c r="AC2041" t="s">
        <v>614</v>
      </c>
      <c r="AD2041" t="s">
        <v>472</v>
      </c>
      <c r="AE2041" t="s">
        <v>614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424</v>
      </c>
      <c r="C2042" t="s">
        <v>68</v>
      </c>
      <c r="D2042" t="s">
        <v>451</v>
      </c>
      <c r="E2042" t="s">
        <v>451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474</v>
      </c>
      <c r="AC2042" t="s">
        <v>141</v>
      </c>
      <c r="AD2042" t="s">
        <v>141</v>
      </c>
      <c r="AE2042" t="s">
        <v>614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424</v>
      </c>
      <c r="C2043" t="s">
        <v>68</v>
      </c>
      <c r="D2043" t="s">
        <v>451</v>
      </c>
      <c r="E2043" t="s">
        <v>472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474</v>
      </c>
      <c r="AC2043" t="s">
        <v>141</v>
      </c>
      <c r="AD2043" t="s">
        <v>474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424</v>
      </c>
      <c r="C2044" t="s">
        <v>68</v>
      </c>
      <c r="D2044" t="s">
        <v>473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474</v>
      </c>
      <c r="AC2044" t="s">
        <v>141</v>
      </c>
      <c r="AD2044" t="s">
        <v>474</v>
      </c>
      <c r="AE2044" t="s">
        <v>614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424</v>
      </c>
      <c r="C2045" t="s">
        <v>68</v>
      </c>
      <c r="D2045" t="s">
        <v>473</v>
      </c>
      <c r="E2045" t="s">
        <v>473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474</v>
      </c>
      <c r="AC2045" t="s">
        <v>473</v>
      </c>
      <c r="AD2045" t="s">
        <v>474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424</v>
      </c>
      <c r="C2046" t="s">
        <v>68</v>
      </c>
      <c r="D2046" t="s">
        <v>452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474</v>
      </c>
      <c r="AC2046" t="s">
        <v>473</v>
      </c>
      <c r="AD2046" t="s">
        <v>474</v>
      </c>
      <c r="AE2046" t="s">
        <v>614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424</v>
      </c>
      <c r="C2047" t="s">
        <v>68</v>
      </c>
      <c r="D2047" t="s">
        <v>452</v>
      </c>
      <c r="E2047" t="s">
        <v>452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474</v>
      </c>
      <c r="AC2047" t="s">
        <v>474</v>
      </c>
      <c r="AD2047" t="s">
        <v>474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424</v>
      </c>
      <c r="C2048" t="s">
        <v>68</v>
      </c>
      <c r="D2048" t="s">
        <v>604</v>
      </c>
      <c r="E2048" t="s">
        <v>604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474</v>
      </c>
      <c r="AC2048" t="s">
        <v>474</v>
      </c>
      <c r="AD2048" t="s">
        <v>474</v>
      </c>
      <c r="AE2048" t="s">
        <v>614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424</v>
      </c>
      <c r="C2049" t="s">
        <v>68</v>
      </c>
      <c r="D2049" t="s">
        <v>472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474</v>
      </c>
      <c r="AC2049" t="s">
        <v>472</v>
      </c>
      <c r="AD2049" t="s">
        <v>474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424</v>
      </c>
      <c r="C2050" t="s">
        <v>68</v>
      </c>
      <c r="D2050" t="s">
        <v>472</v>
      </c>
      <c r="E2050" t="s">
        <v>451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474</v>
      </c>
      <c r="AC2050" t="s">
        <v>614</v>
      </c>
      <c r="AD2050" t="s">
        <v>141</v>
      </c>
      <c r="AE2050" t="s">
        <v>614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424</v>
      </c>
      <c r="C2051" t="s">
        <v>68</v>
      </c>
      <c r="D2051" t="s">
        <v>472</v>
      </c>
      <c r="E2051" t="s">
        <v>472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474</v>
      </c>
      <c r="AC2051" t="s">
        <v>614</v>
      </c>
      <c r="AD2051" t="s">
        <v>452</v>
      </c>
      <c r="AE2051" t="s">
        <v>614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425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474</v>
      </c>
      <c r="AC2052" t="s">
        <v>614</v>
      </c>
      <c r="AD2052" t="s">
        <v>474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425</v>
      </c>
      <c r="C2053" t="s">
        <v>52</v>
      </c>
      <c r="D2053" t="s">
        <v>451</v>
      </c>
      <c r="E2053" t="s">
        <v>451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477</v>
      </c>
      <c r="AC2053" t="s">
        <v>141</v>
      </c>
      <c r="AD2053" t="s">
        <v>141</v>
      </c>
      <c r="AE2053" t="s">
        <v>614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425</v>
      </c>
      <c r="C2054" t="s">
        <v>52</v>
      </c>
      <c r="D2054" t="s">
        <v>475</v>
      </c>
      <c r="E2054" t="s">
        <v>475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477</v>
      </c>
      <c r="AC2054" t="s">
        <v>141</v>
      </c>
      <c r="AD2054" t="s">
        <v>477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425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477</v>
      </c>
      <c r="AC2055" t="s">
        <v>141</v>
      </c>
      <c r="AD2055" t="s">
        <v>477</v>
      </c>
      <c r="AE2055" t="s">
        <v>614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425</v>
      </c>
      <c r="C2056" t="s">
        <v>54</v>
      </c>
      <c r="D2056" t="s">
        <v>451</v>
      </c>
      <c r="E2056" t="s">
        <v>451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477</v>
      </c>
      <c r="AC2056" t="s">
        <v>630</v>
      </c>
      <c r="AD2056" t="s">
        <v>477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425</v>
      </c>
      <c r="C2057" t="s">
        <v>54</v>
      </c>
      <c r="D2057" t="s">
        <v>452</v>
      </c>
      <c r="E2057" t="s">
        <v>452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477</v>
      </c>
      <c r="AC2057" t="s">
        <v>473</v>
      </c>
      <c r="AD2057" t="s">
        <v>477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425</v>
      </c>
      <c r="C2058" t="s">
        <v>54</v>
      </c>
      <c r="D2058" t="s">
        <v>475</v>
      </c>
      <c r="E2058" t="s">
        <v>475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477</v>
      </c>
      <c r="AC2058" t="s">
        <v>477</v>
      </c>
      <c r="AD2058" t="s">
        <v>141</v>
      </c>
      <c r="AE2058" t="s">
        <v>614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425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477</v>
      </c>
      <c r="AC2059" t="s">
        <v>477</v>
      </c>
      <c r="AD2059" t="s">
        <v>477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425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477</v>
      </c>
      <c r="AC2060" t="s">
        <v>477</v>
      </c>
      <c r="AD2060" t="s">
        <v>477</v>
      </c>
      <c r="AE2060" t="s">
        <v>614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425</v>
      </c>
      <c r="C2061" t="s">
        <v>56</v>
      </c>
      <c r="D2061" t="s">
        <v>451</v>
      </c>
      <c r="E2061" t="s">
        <v>451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477</v>
      </c>
      <c r="AC2061" t="s">
        <v>472</v>
      </c>
      <c r="AD2061" t="s">
        <v>474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425</v>
      </c>
      <c r="C2062" t="s">
        <v>56</v>
      </c>
      <c r="D2062" t="s">
        <v>452</v>
      </c>
      <c r="E2062" t="s">
        <v>452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477</v>
      </c>
      <c r="AC2062" t="s">
        <v>614</v>
      </c>
      <c r="AD2062" t="s">
        <v>477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425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477</v>
      </c>
      <c r="AC2063" t="s">
        <v>614</v>
      </c>
      <c r="AD2063" t="s">
        <v>477</v>
      </c>
      <c r="AE2063" t="s">
        <v>614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425</v>
      </c>
      <c r="C2064" t="s">
        <v>58</v>
      </c>
      <c r="D2064" t="s">
        <v>450</v>
      </c>
      <c r="E2064" t="s">
        <v>450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472</v>
      </c>
      <c r="AC2064" t="s">
        <v>471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425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472</v>
      </c>
      <c r="AC2065" t="s">
        <v>471</v>
      </c>
      <c r="AD2065" t="s">
        <v>141</v>
      </c>
      <c r="AE2065" t="s">
        <v>614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425</v>
      </c>
      <c r="C2066" t="s">
        <v>58</v>
      </c>
      <c r="D2066" t="s">
        <v>451</v>
      </c>
      <c r="E2066" t="s">
        <v>451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472</v>
      </c>
      <c r="AC2066" t="s">
        <v>471</v>
      </c>
      <c r="AD2066" t="s">
        <v>472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425</v>
      </c>
      <c r="C2067" t="s">
        <v>58</v>
      </c>
      <c r="D2067" t="s">
        <v>452</v>
      </c>
      <c r="E2067" t="s">
        <v>452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472</v>
      </c>
      <c r="AC2067" t="s">
        <v>450</v>
      </c>
      <c r="AD2067" t="s">
        <v>472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425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472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425</v>
      </c>
      <c r="C2069" t="s">
        <v>60</v>
      </c>
      <c r="D2069" t="s">
        <v>471</v>
      </c>
      <c r="E2069" t="s">
        <v>471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472</v>
      </c>
      <c r="AC2069" t="s">
        <v>141</v>
      </c>
      <c r="AD2069" t="s">
        <v>141</v>
      </c>
      <c r="AE2069" t="s">
        <v>614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425</v>
      </c>
      <c r="C2070" t="s">
        <v>60</v>
      </c>
      <c r="D2070" t="s">
        <v>450</v>
      </c>
      <c r="E2070" t="s">
        <v>450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472</v>
      </c>
      <c r="AC2070" t="s">
        <v>141</v>
      </c>
      <c r="AD2070" t="s">
        <v>451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425</v>
      </c>
      <c r="C2071" t="s">
        <v>60</v>
      </c>
      <c r="D2071" t="s">
        <v>450</v>
      </c>
      <c r="E2071" t="s">
        <v>472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472</v>
      </c>
      <c r="AC2071" t="s">
        <v>141</v>
      </c>
      <c r="AD2071" t="s">
        <v>451</v>
      </c>
      <c r="AE2071" t="s">
        <v>614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425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472</v>
      </c>
      <c r="AC2072" t="s">
        <v>141</v>
      </c>
      <c r="AD2072" t="s">
        <v>452</v>
      </c>
      <c r="AE2072" t="s">
        <v>614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425</v>
      </c>
      <c r="C2073" t="s">
        <v>60</v>
      </c>
      <c r="D2073" t="s">
        <v>451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472</v>
      </c>
      <c r="AC2073" t="s">
        <v>141</v>
      </c>
      <c r="AD2073" t="s">
        <v>472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425</v>
      </c>
      <c r="C2074" t="s">
        <v>60</v>
      </c>
      <c r="D2074" t="s">
        <v>451</v>
      </c>
      <c r="E2074" t="s">
        <v>451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472</v>
      </c>
      <c r="AC2074" t="s">
        <v>141</v>
      </c>
      <c r="AD2074" t="s">
        <v>472</v>
      </c>
      <c r="AE2074" t="s">
        <v>614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425</v>
      </c>
      <c r="C2075" t="s">
        <v>60</v>
      </c>
      <c r="D2075" t="s">
        <v>451</v>
      </c>
      <c r="E2075" t="s">
        <v>473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472</v>
      </c>
      <c r="AC2075" t="s">
        <v>630</v>
      </c>
      <c r="AD2075" t="s">
        <v>141</v>
      </c>
      <c r="AE2075" t="s">
        <v>614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425</v>
      </c>
      <c r="C2076" t="s">
        <v>60</v>
      </c>
      <c r="D2076" t="s">
        <v>451</v>
      </c>
      <c r="E2076" t="s">
        <v>472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472</v>
      </c>
      <c r="AC2076" t="s">
        <v>630</v>
      </c>
      <c r="AD2076" t="s">
        <v>451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425</v>
      </c>
      <c r="C2077" t="s">
        <v>60</v>
      </c>
      <c r="D2077" t="s">
        <v>452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472</v>
      </c>
      <c r="AC2077" t="s">
        <v>630</v>
      </c>
      <c r="AD2077" t="s">
        <v>451</v>
      </c>
      <c r="AE2077" t="s">
        <v>614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425</v>
      </c>
      <c r="C2078" t="s">
        <v>60</v>
      </c>
      <c r="D2078" t="s">
        <v>452</v>
      </c>
      <c r="E2078" t="s">
        <v>451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472</v>
      </c>
      <c r="AC2078" t="s">
        <v>630</v>
      </c>
      <c r="AD2078" t="s">
        <v>472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425</v>
      </c>
      <c r="C2079" t="s">
        <v>60</v>
      </c>
      <c r="D2079" t="s">
        <v>452</v>
      </c>
      <c r="E2079" t="s">
        <v>452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472</v>
      </c>
      <c r="AC2079" t="s">
        <v>630</v>
      </c>
      <c r="AD2079" t="s">
        <v>472</v>
      </c>
      <c r="AE2079" t="s">
        <v>614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425</v>
      </c>
      <c r="C2080" t="s">
        <v>60</v>
      </c>
      <c r="D2080" t="s">
        <v>452</v>
      </c>
      <c r="E2080" t="s">
        <v>474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472</v>
      </c>
      <c r="AC2080" t="s">
        <v>473</v>
      </c>
      <c r="AD2080" t="s">
        <v>141</v>
      </c>
      <c r="AE2080" t="s">
        <v>614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425</v>
      </c>
      <c r="C2081" t="s">
        <v>60</v>
      </c>
      <c r="D2081" t="s">
        <v>452</v>
      </c>
      <c r="E2081" t="s">
        <v>472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472</v>
      </c>
      <c r="AC2081" t="s">
        <v>473</v>
      </c>
      <c r="AD2081" t="s">
        <v>473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425</v>
      </c>
      <c r="C2082" t="s">
        <v>60</v>
      </c>
      <c r="D2082" t="s">
        <v>472</v>
      </c>
      <c r="E2082" t="s">
        <v>472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472</v>
      </c>
      <c r="AC2082" t="s">
        <v>473</v>
      </c>
      <c r="AD2082" t="s">
        <v>472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425</v>
      </c>
      <c r="C2083" t="s">
        <v>60</v>
      </c>
      <c r="D2083" t="s">
        <v>479</v>
      </c>
      <c r="E2083" t="s">
        <v>479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472</v>
      </c>
      <c r="AC2083" t="s">
        <v>473</v>
      </c>
      <c r="AD2083" t="s">
        <v>472</v>
      </c>
      <c r="AE2083" t="s">
        <v>614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425</v>
      </c>
      <c r="C2084" t="s">
        <v>60</v>
      </c>
      <c r="D2084" t="s">
        <v>453</v>
      </c>
      <c r="E2084" t="s">
        <v>453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472</v>
      </c>
      <c r="AC2084" t="s">
        <v>452</v>
      </c>
      <c r="AD2084" t="s">
        <v>141</v>
      </c>
      <c r="AE2084" t="s">
        <v>614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425</v>
      </c>
      <c r="C2085" t="s">
        <v>60</v>
      </c>
      <c r="D2085" t="s">
        <v>475</v>
      </c>
      <c r="E2085" t="s">
        <v>475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472</v>
      </c>
      <c r="AC2085" t="s">
        <v>452</v>
      </c>
      <c r="AD2085" t="s">
        <v>452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425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472</v>
      </c>
      <c r="AC2086" t="s">
        <v>452</v>
      </c>
      <c r="AD2086" t="s">
        <v>472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425</v>
      </c>
      <c r="C2087" t="s">
        <v>62</v>
      </c>
      <c r="D2087" t="s">
        <v>471</v>
      </c>
      <c r="E2087" t="s">
        <v>471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472</v>
      </c>
      <c r="AC2087" t="s">
        <v>452</v>
      </c>
      <c r="AD2087" t="s">
        <v>472</v>
      </c>
      <c r="AE2087" t="s">
        <v>614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425</v>
      </c>
      <c r="C2088" t="s">
        <v>62</v>
      </c>
      <c r="D2088" t="s">
        <v>450</v>
      </c>
      <c r="E2088" t="s">
        <v>450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472</v>
      </c>
      <c r="AC2088" t="s">
        <v>629</v>
      </c>
      <c r="AD2088" t="s">
        <v>141</v>
      </c>
      <c r="AE2088" t="s">
        <v>614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425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472</v>
      </c>
      <c r="AC2089" t="s">
        <v>629</v>
      </c>
      <c r="AD2089" t="s">
        <v>472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425</v>
      </c>
      <c r="C2090" t="s">
        <v>62</v>
      </c>
      <c r="D2090" t="s">
        <v>141</v>
      </c>
      <c r="E2090" t="s">
        <v>473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472</v>
      </c>
      <c r="AC2090" t="s">
        <v>474</v>
      </c>
      <c r="AD2090" t="s">
        <v>451</v>
      </c>
      <c r="AE2090" t="s">
        <v>614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425</v>
      </c>
      <c r="C2091" t="s">
        <v>62</v>
      </c>
      <c r="D2091" t="s">
        <v>141</v>
      </c>
      <c r="E2091" t="s">
        <v>472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472</v>
      </c>
      <c r="AC2091" t="s">
        <v>477</v>
      </c>
      <c r="AD2091" t="s">
        <v>472</v>
      </c>
      <c r="AE2091" t="s">
        <v>614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425</v>
      </c>
      <c r="C2092" t="s">
        <v>62</v>
      </c>
      <c r="D2092" t="s">
        <v>451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472</v>
      </c>
      <c r="AC2092" t="s">
        <v>472</v>
      </c>
      <c r="AD2092" t="s">
        <v>628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425</v>
      </c>
      <c r="C2093" t="s">
        <v>62</v>
      </c>
      <c r="D2093" t="s">
        <v>451</v>
      </c>
      <c r="E2093" t="s">
        <v>451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472</v>
      </c>
      <c r="AC2093" t="s">
        <v>472</v>
      </c>
      <c r="AD2093" t="s">
        <v>471</v>
      </c>
      <c r="AE2093" t="s">
        <v>614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425</v>
      </c>
      <c r="C2094" t="s">
        <v>62</v>
      </c>
      <c r="D2094" t="s">
        <v>451</v>
      </c>
      <c r="E2094" t="s">
        <v>473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472</v>
      </c>
      <c r="AC2094" t="s">
        <v>472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425</v>
      </c>
      <c r="C2095" t="s">
        <v>62</v>
      </c>
      <c r="D2095" t="s">
        <v>451</v>
      </c>
      <c r="E2095" t="s">
        <v>472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472</v>
      </c>
      <c r="AC2095" t="s">
        <v>472</v>
      </c>
      <c r="AD2095" t="s">
        <v>141</v>
      </c>
      <c r="AE2095" t="s">
        <v>614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425</v>
      </c>
      <c r="C2096" t="s">
        <v>62</v>
      </c>
      <c r="D2096" t="s">
        <v>473</v>
      </c>
      <c r="E2096" t="s">
        <v>451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472</v>
      </c>
      <c r="AC2096" t="s">
        <v>472</v>
      </c>
      <c r="AD2096" t="s">
        <v>451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425</v>
      </c>
      <c r="C2097" t="s">
        <v>62</v>
      </c>
      <c r="D2097" t="s">
        <v>473</v>
      </c>
      <c r="E2097" t="s">
        <v>473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472</v>
      </c>
      <c r="AC2097" t="s">
        <v>472</v>
      </c>
      <c r="AD2097" t="s">
        <v>451</v>
      </c>
      <c r="AE2097" t="s">
        <v>614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425</v>
      </c>
      <c r="C2098" t="s">
        <v>62</v>
      </c>
      <c r="D2098" t="s">
        <v>452</v>
      </c>
      <c r="E2098" t="s">
        <v>452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472</v>
      </c>
      <c r="AC2098" t="s">
        <v>472</v>
      </c>
      <c r="AD2098" t="s">
        <v>452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425</v>
      </c>
      <c r="C2099" t="s">
        <v>62</v>
      </c>
      <c r="D2099" t="s">
        <v>452</v>
      </c>
      <c r="E2099" t="s">
        <v>472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472</v>
      </c>
      <c r="AC2099" t="s">
        <v>472</v>
      </c>
      <c r="AD2099" t="s">
        <v>452</v>
      </c>
      <c r="AE2099" t="s">
        <v>614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425</v>
      </c>
      <c r="C2100" t="s">
        <v>62</v>
      </c>
      <c r="D2100" t="s">
        <v>604</v>
      </c>
      <c r="E2100" t="s">
        <v>477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472</v>
      </c>
      <c r="AC2100" t="s">
        <v>472</v>
      </c>
      <c r="AD2100" t="s">
        <v>472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425</v>
      </c>
      <c r="C2101" t="s">
        <v>62</v>
      </c>
      <c r="D2101" t="s">
        <v>474</v>
      </c>
      <c r="E2101" t="s">
        <v>474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472</v>
      </c>
      <c r="AC2101" t="s">
        <v>472</v>
      </c>
      <c r="AD2101" t="s">
        <v>472</v>
      </c>
      <c r="AE2101" t="s">
        <v>614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425</v>
      </c>
      <c r="C2102" t="s">
        <v>62</v>
      </c>
      <c r="D2102" t="s">
        <v>477</v>
      </c>
      <c r="E2102" t="s">
        <v>477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472</v>
      </c>
      <c r="AC2102" t="s">
        <v>472</v>
      </c>
      <c r="AD2102" t="s">
        <v>527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425</v>
      </c>
      <c r="C2103" t="s">
        <v>62</v>
      </c>
      <c r="D2103" t="s">
        <v>472</v>
      </c>
      <c r="E2103" t="s">
        <v>472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472</v>
      </c>
      <c r="AC2103" t="s">
        <v>614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425</v>
      </c>
      <c r="C2104" t="s">
        <v>62</v>
      </c>
      <c r="D2104" t="s">
        <v>472</v>
      </c>
      <c r="E2104" t="s">
        <v>527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472</v>
      </c>
      <c r="AC2104" t="s">
        <v>614</v>
      </c>
      <c r="AD2104" t="s">
        <v>141</v>
      </c>
      <c r="AE2104" t="s">
        <v>614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425</v>
      </c>
      <c r="C2105" t="s">
        <v>62</v>
      </c>
      <c r="D2105" t="s">
        <v>479</v>
      </c>
      <c r="E2105" t="s">
        <v>479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472</v>
      </c>
      <c r="AC2105" t="s">
        <v>614</v>
      </c>
      <c r="AD2105" t="s">
        <v>452</v>
      </c>
      <c r="AE2105" t="s">
        <v>614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425</v>
      </c>
      <c r="C2106" t="s">
        <v>62</v>
      </c>
      <c r="D2106" t="s">
        <v>453</v>
      </c>
      <c r="E2106" t="s">
        <v>453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472</v>
      </c>
      <c r="AC2106" t="s">
        <v>614</v>
      </c>
      <c r="AD2106" t="s">
        <v>629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425</v>
      </c>
      <c r="C2107" t="s">
        <v>62</v>
      </c>
      <c r="D2107" t="s">
        <v>475</v>
      </c>
      <c r="E2107" t="s">
        <v>475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472</v>
      </c>
      <c r="AC2107" t="s">
        <v>614</v>
      </c>
      <c r="AD2107" t="s">
        <v>472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425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472</v>
      </c>
      <c r="AC2108" t="s">
        <v>614</v>
      </c>
      <c r="AD2108" t="s">
        <v>472</v>
      </c>
      <c r="AE2108" t="s">
        <v>614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425</v>
      </c>
      <c r="C2109" t="s">
        <v>64</v>
      </c>
      <c r="D2109" t="s">
        <v>141</v>
      </c>
      <c r="E2109" t="s">
        <v>473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472</v>
      </c>
      <c r="AC2109" t="s">
        <v>614</v>
      </c>
      <c r="AD2109" t="s">
        <v>527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425</v>
      </c>
      <c r="C2110" t="s">
        <v>64</v>
      </c>
      <c r="D2110" t="s">
        <v>141</v>
      </c>
      <c r="E2110" t="s">
        <v>472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472</v>
      </c>
      <c r="AC2110" t="s">
        <v>527</v>
      </c>
      <c r="AD2110" t="s">
        <v>472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425</v>
      </c>
      <c r="C2111" t="s">
        <v>64</v>
      </c>
      <c r="D2111" t="s">
        <v>451</v>
      </c>
      <c r="E2111" t="s">
        <v>471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472</v>
      </c>
      <c r="AC2111" t="s">
        <v>479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425</v>
      </c>
      <c r="C2112" t="s">
        <v>64</v>
      </c>
      <c r="D2112" t="s">
        <v>451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472</v>
      </c>
      <c r="AC2112" t="s">
        <v>479</v>
      </c>
      <c r="AD2112" t="s">
        <v>141</v>
      </c>
      <c r="AE2112" t="s">
        <v>614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425</v>
      </c>
      <c r="C2113" t="s">
        <v>64</v>
      </c>
      <c r="D2113" t="s">
        <v>451</v>
      </c>
      <c r="E2113" t="s">
        <v>451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472</v>
      </c>
      <c r="AC2113" t="s">
        <v>479</v>
      </c>
      <c r="AD2113" t="s">
        <v>472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425</v>
      </c>
      <c r="C2114" t="s">
        <v>64</v>
      </c>
      <c r="D2114" t="s">
        <v>451</v>
      </c>
      <c r="E2114" t="s">
        <v>477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527</v>
      </c>
      <c r="AC2114" t="s">
        <v>141</v>
      </c>
      <c r="AD2114" t="s">
        <v>472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425</v>
      </c>
      <c r="C2115" t="s">
        <v>64</v>
      </c>
      <c r="D2115" t="s">
        <v>451</v>
      </c>
      <c r="E2115" t="s">
        <v>472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527</v>
      </c>
      <c r="AC2115" t="s">
        <v>472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425</v>
      </c>
      <c r="C2116" t="s">
        <v>64</v>
      </c>
      <c r="D2116" t="s">
        <v>473</v>
      </c>
      <c r="E2116" t="s">
        <v>473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527</v>
      </c>
      <c r="AC2116" t="s">
        <v>472</v>
      </c>
      <c r="AD2116" t="s">
        <v>472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425</v>
      </c>
      <c r="C2117" t="s">
        <v>64</v>
      </c>
      <c r="D2117" t="s">
        <v>452</v>
      </c>
      <c r="E2117" t="s">
        <v>452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479</v>
      </c>
      <c r="AC2117" t="s">
        <v>141</v>
      </c>
      <c r="AD2117" t="s">
        <v>141</v>
      </c>
      <c r="AE2117" t="s">
        <v>614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425</v>
      </c>
      <c r="C2118" t="s">
        <v>64</v>
      </c>
      <c r="D2118" t="s">
        <v>604</v>
      </c>
      <c r="E2118" t="s">
        <v>604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479</v>
      </c>
      <c r="AC2118" t="s">
        <v>141</v>
      </c>
      <c r="AD2118" t="s">
        <v>452</v>
      </c>
      <c r="AE2118" t="s">
        <v>614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425</v>
      </c>
      <c r="C2119" t="s">
        <v>64</v>
      </c>
      <c r="D2119" t="s">
        <v>604</v>
      </c>
      <c r="E2119" t="s">
        <v>472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479</v>
      </c>
      <c r="AC2119" t="s">
        <v>141</v>
      </c>
      <c r="AD2119" t="s">
        <v>479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425</v>
      </c>
      <c r="C2120" t="s">
        <v>64</v>
      </c>
      <c r="D2120" t="s">
        <v>474</v>
      </c>
      <c r="E2120" t="s">
        <v>474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479</v>
      </c>
      <c r="AC2120" t="s">
        <v>473</v>
      </c>
      <c r="AD2120" t="s">
        <v>479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425</v>
      </c>
      <c r="C2121" t="s">
        <v>64</v>
      </c>
      <c r="D2121" t="s">
        <v>477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479</v>
      </c>
      <c r="AC2121" t="s">
        <v>629</v>
      </c>
      <c r="AD2121" t="s">
        <v>479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425</v>
      </c>
      <c r="C2122" t="s">
        <v>64</v>
      </c>
      <c r="D2122" t="s">
        <v>477</v>
      </c>
      <c r="E2122" t="s">
        <v>477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479</v>
      </c>
      <c r="AC2122" t="s">
        <v>472</v>
      </c>
      <c r="AD2122" t="s">
        <v>479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425</v>
      </c>
      <c r="C2123" t="s">
        <v>64</v>
      </c>
      <c r="D2123" t="s">
        <v>472</v>
      </c>
      <c r="E2123" t="s">
        <v>472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479</v>
      </c>
      <c r="AC2123" t="s">
        <v>614</v>
      </c>
      <c r="AD2123" t="s">
        <v>141</v>
      </c>
      <c r="AE2123" t="s">
        <v>614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425</v>
      </c>
      <c r="C2124" t="s">
        <v>64</v>
      </c>
      <c r="D2124" t="s">
        <v>527</v>
      </c>
      <c r="E2124" t="s">
        <v>472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479</v>
      </c>
      <c r="AC2124" t="s">
        <v>614</v>
      </c>
      <c r="AD2124" t="s">
        <v>479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425</v>
      </c>
      <c r="C2125" t="s">
        <v>64</v>
      </c>
      <c r="D2125" t="s">
        <v>453</v>
      </c>
      <c r="E2125" t="s">
        <v>453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479</v>
      </c>
      <c r="AC2125" t="s">
        <v>479</v>
      </c>
      <c r="AD2125" t="s">
        <v>141</v>
      </c>
      <c r="AE2125" t="s">
        <v>614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425</v>
      </c>
      <c r="C2126" t="s">
        <v>64</v>
      </c>
      <c r="D2126" t="s">
        <v>475</v>
      </c>
      <c r="E2126" t="s">
        <v>475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479</v>
      </c>
      <c r="AC2126" t="s">
        <v>479</v>
      </c>
      <c r="AD2126" t="s">
        <v>479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425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479</v>
      </c>
      <c r="AC2127" t="s">
        <v>479</v>
      </c>
      <c r="AD2127" t="s">
        <v>479</v>
      </c>
      <c r="AE2127" t="s">
        <v>614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425</v>
      </c>
      <c r="C2128" t="s">
        <v>66</v>
      </c>
      <c r="D2128" t="s">
        <v>141</v>
      </c>
      <c r="E2128" t="s">
        <v>477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453</v>
      </c>
      <c r="AC2128" t="s">
        <v>141</v>
      </c>
      <c r="AD2128" t="s">
        <v>141</v>
      </c>
      <c r="AE2128" t="s">
        <v>614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425</v>
      </c>
      <c r="C2129" t="s">
        <v>66</v>
      </c>
      <c r="D2129" t="s">
        <v>141</v>
      </c>
      <c r="E2129" t="s">
        <v>472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453</v>
      </c>
      <c r="AC2129" t="s">
        <v>472</v>
      </c>
      <c r="AD2129" t="s">
        <v>453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425</v>
      </c>
      <c r="C2130" t="s">
        <v>66</v>
      </c>
      <c r="D2130" t="s">
        <v>451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425</v>
      </c>
      <c r="C2131" t="s">
        <v>66</v>
      </c>
      <c r="D2131" t="s">
        <v>451</v>
      </c>
      <c r="E2131" t="s">
        <v>451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425</v>
      </c>
      <c r="C2132" t="s">
        <v>66</v>
      </c>
      <c r="D2132" t="s">
        <v>473</v>
      </c>
      <c r="E2132" t="s">
        <v>473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425</v>
      </c>
      <c r="C2133" t="s">
        <v>66</v>
      </c>
      <c r="D2133" t="s">
        <v>452</v>
      </c>
      <c r="E2133" t="s">
        <v>452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425</v>
      </c>
      <c r="C2134" t="s">
        <v>66</v>
      </c>
      <c r="D2134" t="s">
        <v>604</v>
      </c>
      <c r="E2134" t="s">
        <v>604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425</v>
      </c>
      <c r="C2135" t="s">
        <v>66</v>
      </c>
      <c r="D2135" t="s">
        <v>474</v>
      </c>
      <c r="E2135" t="s">
        <v>474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425</v>
      </c>
      <c r="C2136" t="s">
        <v>66</v>
      </c>
      <c r="D2136" t="s">
        <v>474</v>
      </c>
      <c r="E2136" t="s">
        <v>477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425</v>
      </c>
      <c r="C2137" t="s">
        <v>66</v>
      </c>
      <c r="D2137" t="s">
        <v>477</v>
      </c>
      <c r="E2137" t="s">
        <v>477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425</v>
      </c>
      <c r="C2138" t="s">
        <v>66</v>
      </c>
      <c r="D2138" t="s">
        <v>472</v>
      </c>
      <c r="E2138" t="s">
        <v>472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425</v>
      </c>
      <c r="C2139" t="s">
        <v>66</v>
      </c>
      <c r="D2139" t="s">
        <v>453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425</v>
      </c>
      <c r="C2140" t="s">
        <v>66</v>
      </c>
      <c r="D2140" t="s">
        <v>453</v>
      </c>
      <c r="E2140" t="s">
        <v>453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425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425</v>
      </c>
      <c r="C2142" t="s">
        <v>68</v>
      </c>
      <c r="D2142" t="s">
        <v>141</v>
      </c>
      <c r="E2142" t="s">
        <v>472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425</v>
      </c>
      <c r="C2143" t="s">
        <v>68</v>
      </c>
      <c r="D2143" t="s">
        <v>451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425</v>
      </c>
      <c r="C2144" t="s">
        <v>68</v>
      </c>
      <c r="D2144" t="s">
        <v>451</v>
      </c>
      <c r="E2144" t="s">
        <v>451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425</v>
      </c>
      <c r="C2145" t="s">
        <v>68</v>
      </c>
      <c r="D2145" t="s">
        <v>473</v>
      </c>
      <c r="E2145" t="s">
        <v>473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425</v>
      </c>
      <c r="C2146" t="s">
        <v>68</v>
      </c>
      <c r="D2146" t="s">
        <v>604</v>
      </c>
      <c r="E2146" t="s">
        <v>604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425</v>
      </c>
      <c r="C2147" t="s">
        <v>68</v>
      </c>
      <c r="D2147" t="s">
        <v>474</v>
      </c>
      <c r="E2147" t="s">
        <v>474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425</v>
      </c>
      <c r="C2148" t="s">
        <v>68</v>
      </c>
      <c r="D2148" t="s">
        <v>477</v>
      </c>
      <c r="E2148" t="s">
        <v>477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425</v>
      </c>
      <c r="C2149" t="s">
        <v>68</v>
      </c>
      <c r="D2149" t="s">
        <v>472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425</v>
      </c>
      <c r="C2150" t="s">
        <v>68</v>
      </c>
      <c r="D2150" t="s">
        <v>472</v>
      </c>
      <c r="E2150" t="s">
        <v>451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425</v>
      </c>
      <c r="C2151" t="s">
        <v>68</v>
      </c>
      <c r="D2151" t="s">
        <v>472</v>
      </c>
      <c r="E2151" t="s">
        <v>472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425</v>
      </c>
      <c r="C2152" t="s">
        <v>68</v>
      </c>
      <c r="D2152" t="s">
        <v>479</v>
      </c>
      <c r="E2152" t="s">
        <v>479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426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426</v>
      </c>
      <c r="C2154" t="s">
        <v>52</v>
      </c>
      <c r="D2154" t="s">
        <v>452</v>
      </c>
      <c r="E2154" t="s">
        <v>452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426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426</v>
      </c>
      <c r="C2156" t="s">
        <v>56</v>
      </c>
      <c r="D2156" t="s">
        <v>450</v>
      </c>
      <c r="E2156" t="s">
        <v>450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426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426</v>
      </c>
      <c r="C2158" t="s">
        <v>56</v>
      </c>
      <c r="D2158" t="s">
        <v>451</v>
      </c>
      <c r="E2158" t="s">
        <v>451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426</v>
      </c>
      <c r="C2159" t="s">
        <v>58</v>
      </c>
      <c r="D2159" t="s">
        <v>450</v>
      </c>
      <c r="E2159" t="s">
        <v>450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426</v>
      </c>
      <c r="C2160" t="s">
        <v>58</v>
      </c>
      <c r="D2160" t="s">
        <v>451</v>
      </c>
      <c r="E2160" t="s">
        <v>451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426</v>
      </c>
      <c r="C2161" t="s">
        <v>58</v>
      </c>
      <c r="D2161" t="s">
        <v>452</v>
      </c>
      <c r="E2161" t="s">
        <v>452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426</v>
      </c>
      <c r="C2162" t="s">
        <v>60</v>
      </c>
      <c r="D2162" t="s">
        <v>450</v>
      </c>
      <c r="E2162" t="s">
        <v>450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426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426</v>
      </c>
      <c r="C2164" t="s">
        <v>60</v>
      </c>
      <c r="D2164" t="s">
        <v>141</v>
      </c>
      <c r="E2164" t="s">
        <v>451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426</v>
      </c>
      <c r="C2165" t="s">
        <v>60</v>
      </c>
      <c r="D2165" t="s">
        <v>451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426</v>
      </c>
      <c r="C2166" t="s">
        <v>60</v>
      </c>
      <c r="D2166" t="s">
        <v>451</v>
      </c>
      <c r="E2166" t="s">
        <v>451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426</v>
      </c>
      <c r="C2167" t="s">
        <v>60</v>
      </c>
      <c r="D2167" t="s">
        <v>451</v>
      </c>
      <c r="E2167" t="s">
        <v>473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426</v>
      </c>
      <c r="C2168" t="s">
        <v>60</v>
      </c>
      <c r="D2168" t="s">
        <v>451</v>
      </c>
      <c r="E2168" t="s">
        <v>472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426</v>
      </c>
      <c r="C2169" t="s">
        <v>60</v>
      </c>
      <c r="D2169" t="s">
        <v>452</v>
      </c>
      <c r="E2169" t="s">
        <v>452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426</v>
      </c>
      <c r="C2170" t="s">
        <v>60</v>
      </c>
      <c r="D2170" t="s">
        <v>477</v>
      </c>
      <c r="E2170" t="s">
        <v>477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426</v>
      </c>
      <c r="C2171" t="s">
        <v>60</v>
      </c>
      <c r="D2171" t="s">
        <v>472</v>
      </c>
      <c r="E2171" t="s">
        <v>472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426</v>
      </c>
      <c r="C2172" t="s">
        <v>62</v>
      </c>
      <c r="D2172" t="s">
        <v>450</v>
      </c>
      <c r="E2172" t="s">
        <v>603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426</v>
      </c>
      <c r="C2173" t="s">
        <v>62</v>
      </c>
      <c r="D2173" t="s">
        <v>450</v>
      </c>
      <c r="E2173" t="s">
        <v>450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426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426</v>
      </c>
      <c r="C2175" t="s">
        <v>62</v>
      </c>
      <c r="D2175" t="s">
        <v>451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426</v>
      </c>
      <c r="C2176" t="s">
        <v>62</v>
      </c>
      <c r="D2176" t="s">
        <v>451</v>
      </c>
      <c r="E2176" t="s">
        <v>451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426</v>
      </c>
      <c r="C2177" t="s">
        <v>62</v>
      </c>
      <c r="D2177" t="s">
        <v>451</v>
      </c>
      <c r="E2177" t="s">
        <v>477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426</v>
      </c>
      <c r="C2178" t="s">
        <v>62</v>
      </c>
      <c r="D2178" t="s">
        <v>473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426</v>
      </c>
      <c r="C2179" t="s">
        <v>62</v>
      </c>
      <c r="D2179" t="s">
        <v>473</v>
      </c>
      <c r="E2179" t="s">
        <v>473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426</v>
      </c>
      <c r="C2180" t="s">
        <v>62</v>
      </c>
      <c r="D2180" t="s">
        <v>452</v>
      </c>
      <c r="E2180" t="s">
        <v>452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426</v>
      </c>
      <c r="C2181" t="s">
        <v>62</v>
      </c>
      <c r="D2181" t="s">
        <v>604</v>
      </c>
      <c r="E2181" t="s">
        <v>604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426</v>
      </c>
      <c r="C2182" t="s">
        <v>62</v>
      </c>
      <c r="D2182" t="s">
        <v>477</v>
      </c>
      <c r="E2182" t="s">
        <v>477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426</v>
      </c>
      <c r="C2183" t="s">
        <v>62</v>
      </c>
      <c r="D2183" t="s">
        <v>472</v>
      </c>
      <c r="E2183" t="s">
        <v>472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426</v>
      </c>
      <c r="C2184" t="s">
        <v>62</v>
      </c>
      <c r="D2184" t="s">
        <v>453</v>
      </c>
      <c r="E2184" t="s">
        <v>453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426</v>
      </c>
      <c r="C2185" t="s">
        <v>64</v>
      </c>
      <c r="D2185" t="s">
        <v>603</v>
      </c>
      <c r="E2185" t="s">
        <v>603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426</v>
      </c>
      <c r="C2186" t="s">
        <v>64</v>
      </c>
      <c r="D2186" t="s">
        <v>450</v>
      </c>
      <c r="E2186" t="s">
        <v>450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426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426</v>
      </c>
      <c r="C2188" t="s">
        <v>64</v>
      </c>
      <c r="D2188" t="s">
        <v>141</v>
      </c>
      <c r="E2188" t="s">
        <v>472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426</v>
      </c>
      <c r="C2189" t="s">
        <v>64</v>
      </c>
      <c r="D2189" t="s">
        <v>451</v>
      </c>
      <c r="E2189" t="s">
        <v>471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426</v>
      </c>
      <c r="C2190" t="s">
        <v>64</v>
      </c>
      <c r="D2190" t="s">
        <v>451</v>
      </c>
      <c r="E2190" t="s">
        <v>451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426</v>
      </c>
      <c r="C2191" t="s">
        <v>64</v>
      </c>
      <c r="D2191" t="s">
        <v>473</v>
      </c>
      <c r="E2191" t="s">
        <v>473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426</v>
      </c>
      <c r="C2192" t="s">
        <v>64</v>
      </c>
      <c r="D2192" t="s">
        <v>452</v>
      </c>
      <c r="E2192" t="s">
        <v>452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426</v>
      </c>
      <c r="C2193" t="s">
        <v>64</v>
      </c>
      <c r="D2193" t="s">
        <v>604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426</v>
      </c>
      <c r="C2194" t="s">
        <v>64</v>
      </c>
      <c r="D2194" t="s">
        <v>604</v>
      </c>
      <c r="E2194" t="s">
        <v>604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426</v>
      </c>
      <c r="C2195" t="s">
        <v>64</v>
      </c>
      <c r="D2195" t="s">
        <v>477</v>
      </c>
      <c r="E2195" t="s">
        <v>477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426</v>
      </c>
      <c r="C2196" t="s">
        <v>64</v>
      </c>
      <c r="D2196" t="s">
        <v>472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426</v>
      </c>
      <c r="C2197" t="s">
        <v>64</v>
      </c>
      <c r="D2197" t="s">
        <v>472</v>
      </c>
      <c r="E2197" t="s">
        <v>472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426</v>
      </c>
      <c r="C2198" t="s">
        <v>64</v>
      </c>
      <c r="D2198" t="s">
        <v>479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426</v>
      </c>
      <c r="C2199" t="s">
        <v>64</v>
      </c>
      <c r="D2199" t="s">
        <v>479</v>
      </c>
      <c r="E2199" t="s">
        <v>479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426</v>
      </c>
      <c r="C2200" t="s">
        <v>66</v>
      </c>
      <c r="D2200" t="s">
        <v>450</v>
      </c>
      <c r="E2200" t="s">
        <v>450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426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426</v>
      </c>
      <c r="C2202" t="s">
        <v>66</v>
      </c>
      <c r="D2202" t="s">
        <v>141</v>
      </c>
      <c r="E2202" t="s">
        <v>472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426</v>
      </c>
      <c r="C2203" t="s">
        <v>66</v>
      </c>
      <c r="D2203" t="s">
        <v>451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426</v>
      </c>
      <c r="C2204" t="s">
        <v>66</v>
      </c>
      <c r="D2204" t="s">
        <v>451</v>
      </c>
      <c r="E2204" t="s">
        <v>451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426</v>
      </c>
      <c r="C2205" t="s">
        <v>66</v>
      </c>
      <c r="D2205" t="s">
        <v>473</v>
      </c>
      <c r="E2205" t="s">
        <v>473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426</v>
      </c>
      <c r="C2206" t="s">
        <v>66</v>
      </c>
      <c r="D2206" t="s">
        <v>604</v>
      </c>
      <c r="E2206" t="s">
        <v>604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426</v>
      </c>
      <c r="C2207" t="s">
        <v>66</v>
      </c>
      <c r="D2207" t="s">
        <v>474</v>
      </c>
      <c r="E2207" t="s">
        <v>474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426</v>
      </c>
      <c r="C2208" t="s">
        <v>66</v>
      </c>
      <c r="D2208" t="s">
        <v>477</v>
      </c>
      <c r="E2208" t="s">
        <v>477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426</v>
      </c>
      <c r="C2209" t="s">
        <v>66</v>
      </c>
      <c r="D2209" t="s">
        <v>472</v>
      </c>
      <c r="E2209" t="s">
        <v>472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426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426</v>
      </c>
      <c r="C2211" t="s">
        <v>68</v>
      </c>
      <c r="D2211" t="s">
        <v>141</v>
      </c>
      <c r="E2211" t="s">
        <v>472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426</v>
      </c>
      <c r="C2212" t="s">
        <v>68</v>
      </c>
      <c r="D2212" t="s">
        <v>451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426</v>
      </c>
      <c r="C2213" t="s">
        <v>68</v>
      </c>
      <c r="D2213" t="s">
        <v>451</v>
      </c>
      <c r="E2213" t="s">
        <v>451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426</v>
      </c>
      <c r="C2214" t="s">
        <v>68</v>
      </c>
      <c r="D2214" t="s">
        <v>473</v>
      </c>
      <c r="E2214" t="s">
        <v>473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426</v>
      </c>
      <c r="C2215" t="s">
        <v>68</v>
      </c>
      <c r="D2215" t="s">
        <v>452</v>
      </c>
      <c r="E2215" t="s">
        <v>452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426</v>
      </c>
      <c r="C2216" t="s">
        <v>68</v>
      </c>
      <c r="D2216" t="s">
        <v>604</v>
      </c>
      <c r="E2216" t="s">
        <v>604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426</v>
      </c>
      <c r="C2217" t="s">
        <v>68</v>
      </c>
      <c r="D2217" t="s">
        <v>472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426</v>
      </c>
      <c r="C2218" t="s">
        <v>68</v>
      </c>
      <c r="D2218" t="s">
        <v>472</v>
      </c>
      <c r="E2218" t="s">
        <v>472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426</v>
      </c>
      <c r="C2219" t="s">
        <v>68</v>
      </c>
      <c r="D2219" t="s">
        <v>479</v>
      </c>
      <c r="E2219" t="s">
        <v>479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427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427</v>
      </c>
      <c r="C2221" t="s">
        <v>52</v>
      </c>
      <c r="D2221" t="s">
        <v>451</v>
      </c>
      <c r="E2221" t="s">
        <v>451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427</v>
      </c>
      <c r="C2222" t="s">
        <v>54</v>
      </c>
      <c r="D2222" t="s">
        <v>450</v>
      </c>
      <c r="E2222" t="s">
        <v>450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427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427</v>
      </c>
      <c r="C2224" t="s">
        <v>54</v>
      </c>
      <c r="D2224" t="s">
        <v>451</v>
      </c>
      <c r="E2224" t="s">
        <v>451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427</v>
      </c>
      <c r="C2225" t="s">
        <v>54</v>
      </c>
      <c r="D2225" t="s">
        <v>452</v>
      </c>
      <c r="E2225" t="s">
        <v>452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427</v>
      </c>
      <c r="C2226" t="s">
        <v>56</v>
      </c>
      <c r="D2226" t="s">
        <v>450</v>
      </c>
      <c r="E2226" t="s">
        <v>450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427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427</v>
      </c>
      <c r="C2228" t="s">
        <v>56</v>
      </c>
      <c r="D2228" t="s">
        <v>451</v>
      </c>
      <c r="E2228" t="s">
        <v>451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427</v>
      </c>
      <c r="C2229" t="s">
        <v>58</v>
      </c>
      <c r="D2229" t="s">
        <v>471</v>
      </c>
      <c r="E2229" t="s">
        <v>471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427</v>
      </c>
      <c r="C2230" t="s">
        <v>58</v>
      </c>
      <c r="D2230" t="s">
        <v>450</v>
      </c>
      <c r="E2230" t="s">
        <v>450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427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427</v>
      </c>
      <c r="C2232" t="s">
        <v>58</v>
      </c>
      <c r="D2232" t="s">
        <v>451</v>
      </c>
      <c r="E2232" t="s">
        <v>451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427</v>
      </c>
      <c r="C2233" t="s">
        <v>58</v>
      </c>
      <c r="D2233" t="s">
        <v>452</v>
      </c>
      <c r="E2233" t="s">
        <v>452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427</v>
      </c>
      <c r="C2234" t="s">
        <v>60</v>
      </c>
      <c r="D2234" t="s">
        <v>471</v>
      </c>
      <c r="E2234" t="s">
        <v>471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427</v>
      </c>
      <c r="C2235" t="s">
        <v>60</v>
      </c>
      <c r="D2235" t="s">
        <v>450</v>
      </c>
      <c r="E2235" t="s">
        <v>471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427</v>
      </c>
      <c r="C2236" t="s">
        <v>60</v>
      </c>
      <c r="D2236" t="s">
        <v>450</v>
      </c>
      <c r="E2236" t="s">
        <v>450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427</v>
      </c>
      <c r="C2237" t="s">
        <v>60</v>
      </c>
      <c r="D2237" t="s">
        <v>450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427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427</v>
      </c>
      <c r="C2239" t="s">
        <v>60</v>
      </c>
      <c r="D2239" t="s">
        <v>451</v>
      </c>
      <c r="E2239" t="s">
        <v>471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427</v>
      </c>
      <c r="C2240" t="s">
        <v>60</v>
      </c>
      <c r="D2240" t="s">
        <v>451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427</v>
      </c>
      <c r="C2241" t="s">
        <v>60</v>
      </c>
      <c r="D2241" t="s">
        <v>451</v>
      </c>
      <c r="E2241" t="s">
        <v>451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427</v>
      </c>
      <c r="C2242" t="s">
        <v>60</v>
      </c>
      <c r="D2242" t="s">
        <v>451</v>
      </c>
      <c r="E2242" t="s">
        <v>477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427</v>
      </c>
      <c r="C2243" t="s">
        <v>60</v>
      </c>
      <c r="D2243" t="s">
        <v>451</v>
      </c>
      <c r="E2243" t="s">
        <v>472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427</v>
      </c>
      <c r="C2244" t="s">
        <v>60</v>
      </c>
      <c r="D2244" t="s">
        <v>452</v>
      </c>
      <c r="E2244" t="s">
        <v>452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427</v>
      </c>
      <c r="C2245" t="s">
        <v>60</v>
      </c>
      <c r="D2245" t="s">
        <v>604</v>
      </c>
      <c r="E2245" t="s">
        <v>604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427</v>
      </c>
      <c r="C2246" t="s">
        <v>60</v>
      </c>
      <c r="D2246" t="s">
        <v>472</v>
      </c>
      <c r="E2246" t="s">
        <v>472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427</v>
      </c>
      <c r="C2247" t="s">
        <v>60</v>
      </c>
      <c r="D2247" t="s">
        <v>453</v>
      </c>
      <c r="E2247" t="s">
        <v>453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427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427</v>
      </c>
      <c r="C2249" t="s">
        <v>62</v>
      </c>
      <c r="D2249" t="s">
        <v>471</v>
      </c>
      <c r="E2249" t="s">
        <v>471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427</v>
      </c>
      <c r="C2250" t="s">
        <v>62</v>
      </c>
      <c r="D2250" t="s">
        <v>450</v>
      </c>
      <c r="E2250" t="s">
        <v>450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427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427</v>
      </c>
      <c r="C2252" t="s">
        <v>62</v>
      </c>
      <c r="D2252" t="s">
        <v>141</v>
      </c>
      <c r="E2252" t="s">
        <v>472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427</v>
      </c>
      <c r="C2253" t="s">
        <v>62</v>
      </c>
      <c r="D2253" t="s">
        <v>451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427</v>
      </c>
      <c r="C2254" t="s">
        <v>62</v>
      </c>
      <c r="D2254" t="s">
        <v>451</v>
      </c>
      <c r="E2254" t="s">
        <v>451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427</v>
      </c>
      <c r="C2255" t="s">
        <v>62</v>
      </c>
      <c r="D2255" t="s">
        <v>451</v>
      </c>
      <c r="E2255" t="s">
        <v>473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427</v>
      </c>
      <c r="C2256" t="s">
        <v>62</v>
      </c>
      <c r="D2256" t="s">
        <v>451</v>
      </c>
      <c r="E2256" t="s">
        <v>604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427</v>
      </c>
      <c r="C2257" t="s">
        <v>62</v>
      </c>
      <c r="D2257" t="s">
        <v>451</v>
      </c>
      <c r="E2257" t="s">
        <v>472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427</v>
      </c>
      <c r="C2258" t="s">
        <v>62</v>
      </c>
      <c r="D2258" t="s">
        <v>451</v>
      </c>
      <c r="E2258" t="s">
        <v>479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427</v>
      </c>
      <c r="C2259" t="s">
        <v>62</v>
      </c>
      <c r="D2259" t="s">
        <v>473</v>
      </c>
      <c r="E2259" t="s">
        <v>473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427</v>
      </c>
      <c r="C2260" t="s">
        <v>62</v>
      </c>
      <c r="D2260" t="s">
        <v>452</v>
      </c>
      <c r="E2260" t="s">
        <v>452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427</v>
      </c>
      <c r="C2261" t="s">
        <v>62</v>
      </c>
      <c r="D2261" t="s">
        <v>604</v>
      </c>
      <c r="E2261" t="s">
        <v>604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427</v>
      </c>
      <c r="C2262" t="s">
        <v>62</v>
      </c>
      <c r="D2262" t="s">
        <v>472</v>
      </c>
      <c r="E2262" t="s">
        <v>472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427</v>
      </c>
      <c r="C2263" t="s">
        <v>64</v>
      </c>
      <c r="D2263" t="s">
        <v>471</v>
      </c>
      <c r="E2263" t="s">
        <v>471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427</v>
      </c>
      <c r="C2264" t="s">
        <v>64</v>
      </c>
      <c r="D2264" t="s">
        <v>450</v>
      </c>
      <c r="E2264" t="s">
        <v>450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427</v>
      </c>
      <c r="C2265" t="s">
        <v>64</v>
      </c>
      <c r="D2265" t="s">
        <v>450</v>
      </c>
      <c r="E2265" t="s">
        <v>452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427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427</v>
      </c>
      <c r="C2267" t="s">
        <v>64</v>
      </c>
      <c r="D2267" t="s">
        <v>141</v>
      </c>
      <c r="E2267" t="s">
        <v>604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427</v>
      </c>
      <c r="C2268" t="s">
        <v>64</v>
      </c>
      <c r="D2268" t="s">
        <v>141</v>
      </c>
      <c r="E2268" t="s">
        <v>472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427</v>
      </c>
      <c r="C2269" t="s">
        <v>64</v>
      </c>
      <c r="D2269" t="s">
        <v>451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427</v>
      </c>
      <c r="C2270" t="s">
        <v>64</v>
      </c>
      <c r="D2270" t="s">
        <v>451</v>
      </c>
      <c r="E2270" t="s">
        <v>451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427</v>
      </c>
      <c r="C2271" t="s">
        <v>64</v>
      </c>
      <c r="D2271" t="s">
        <v>473</v>
      </c>
      <c r="E2271" t="s">
        <v>451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427</v>
      </c>
      <c r="C2272" t="s">
        <v>64</v>
      </c>
      <c r="D2272" t="s">
        <v>473</v>
      </c>
      <c r="E2272" t="s">
        <v>473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427</v>
      </c>
      <c r="C2273" t="s">
        <v>64</v>
      </c>
      <c r="D2273" t="s">
        <v>604</v>
      </c>
      <c r="E2273" t="s">
        <v>604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427</v>
      </c>
      <c r="C2274" t="s">
        <v>64</v>
      </c>
      <c r="D2274" t="s">
        <v>477</v>
      </c>
      <c r="E2274" t="s">
        <v>477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427</v>
      </c>
      <c r="C2275" t="s">
        <v>64</v>
      </c>
      <c r="D2275" t="s">
        <v>472</v>
      </c>
      <c r="E2275" t="s">
        <v>472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427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427</v>
      </c>
      <c r="C2277" t="s">
        <v>66</v>
      </c>
      <c r="D2277" t="s">
        <v>141</v>
      </c>
      <c r="E2277" t="s">
        <v>604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427</v>
      </c>
      <c r="C2278" t="s">
        <v>66</v>
      </c>
      <c r="D2278" t="s">
        <v>141</v>
      </c>
      <c r="E2278" t="s">
        <v>472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427</v>
      </c>
      <c r="C2279" t="s">
        <v>66</v>
      </c>
      <c r="D2279" t="s">
        <v>451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427</v>
      </c>
      <c r="C2280" t="s">
        <v>66</v>
      </c>
      <c r="D2280" t="s">
        <v>451</v>
      </c>
      <c r="E2280" t="s">
        <v>451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427</v>
      </c>
      <c r="C2281" t="s">
        <v>66</v>
      </c>
      <c r="D2281" t="s">
        <v>451</v>
      </c>
      <c r="E2281" t="s">
        <v>474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427</v>
      </c>
      <c r="C2282" t="s">
        <v>66</v>
      </c>
      <c r="D2282" t="s">
        <v>604</v>
      </c>
      <c r="E2282" t="s">
        <v>604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427</v>
      </c>
      <c r="C2283" t="s">
        <v>66</v>
      </c>
      <c r="D2283" t="s">
        <v>472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427</v>
      </c>
      <c r="C2284" t="s">
        <v>66</v>
      </c>
      <c r="D2284" t="s">
        <v>472</v>
      </c>
      <c r="E2284" t="s">
        <v>472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427</v>
      </c>
      <c r="C2285" t="s">
        <v>68</v>
      </c>
      <c r="D2285" t="s">
        <v>471</v>
      </c>
      <c r="E2285" t="s">
        <v>471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427</v>
      </c>
      <c r="C2286" t="s">
        <v>68</v>
      </c>
      <c r="D2286" t="s">
        <v>471</v>
      </c>
      <c r="E2286" t="s">
        <v>451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427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427</v>
      </c>
      <c r="C2288" t="s">
        <v>68</v>
      </c>
      <c r="D2288" t="s">
        <v>141</v>
      </c>
      <c r="E2288" t="s">
        <v>451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427</v>
      </c>
      <c r="C2289" t="s">
        <v>68</v>
      </c>
      <c r="D2289" t="s">
        <v>141</v>
      </c>
      <c r="E2289" t="s">
        <v>473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427</v>
      </c>
      <c r="C2290" t="s">
        <v>68</v>
      </c>
      <c r="D2290" t="s">
        <v>141</v>
      </c>
      <c r="E2290" t="s">
        <v>604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427</v>
      </c>
      <c r="C2291" t="s">
        <v>68</v>
      </c>
      <c r="D2291" t="s">
        <v>141</v>
      </c>
      <c r="E2291" t="s">
        <v>472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427</v>
      </c>
      <c r="C2292" t="s">
        <v>68</v>
      </c>
      <c r="D2292" t="s">
        <v>451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427</v>
      </c>
      <c r="C2293" t="s">
        <v>68</v>
      </c>
      <c r="D2293" t="s">
        <v>451</v>
      </c>
      <c r="E2293" t="s">
        <v>451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427</v>
      </c>
      <c r="C2294" t="s">
        <v>68</v>
      </c>
      <c r="D2294" t="s">
        <v>451</v>
      </c>
      <c r="E2294" t="s">
        <v>472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427</v>
      </c>
      <c r="C2295" t="s">
        <v>68</v>
      </c>
      <c r="D2295" t="s">
        <v>473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427</v>
      </c>
      <c r="C2296" t="s">
        <v>68</v>
      </c>
      <c r="D2296" t="s">
        <v>473</v>
      </c>
      <c r="E2296" t="s">
        <v>473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427</v>
      </c>
      <c r="C2297" t="s">
        <v>68</v>
      </c>
      <c r="D2297" t="s">
        <v>604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427</v>
      </c>
      <c r="C2298" t="s">
        <v>68</v>
      </c>
      <c r="D2298" t="s">
        <v>604</v>
      </c>
      <c r="E2298" t="s">
        <v>604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427</v>
      </c>
      <c r="C2299" t="s">
        <v>68</v>
      </c>
      <c r="D2299" t="s">
        <v>472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427</v>
      </c>
      <c r="C2300" t="s">
        <v>68</v>
      </c>
      <c r="D2300" t="s">
        <v>472</v>
      </c>
      <c r="E2300" t="s">
        <v>472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428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428</v>
      </c>
      <c r="C2302" t="s">
        <v>52</v>
      </c>
      <c r="D2302" t="s">
        <v>450</v>
      </c>
      <c r="E2302" t="s">
        <v>450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428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428</v>
      </c>
      <c r="C2304" t="s">
        <v>52</v>
      </c>
      <c r="D2304" t="s">
        <v>451</v>
      </c>
      <c r="E2304" t="s">
        <v>451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428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428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428</v>
      </c>
      <c r="C2307" t="s">
        <v>54</v>
      </c>
      <c r="D2307" t="s">
        <v>451</v>
      </c>
      <c r="E2307" t="s">
        <v>451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428</v>
      </c>
      <c r="C2308" t="s">
        <v>54</v>
      </c>
      <c r="D2308" t="s">
        <v>452</v>
      </c>
      <c r="E2308" t="s">
        <v>452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428</v>
      </c>
      <c r="C2309" t="s">
        <v>54</v>
      </c>
      <c r="D2309" t="s">
        <v>453</v>
      </c>
      <c r="E2309" t="s">
        <v>453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428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428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428</v>
      </c>
      <c r="C2312" t="s">
        <v>56</v>
      </c>
      <c r="D2312" t="s">
        <v>141</v>
      </c>
      <c r="E2312" t="s">
        <v>472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428</v>
      </c>
      <c r="C2313" t="s">
        <v>56</v>
      </c>
      <c r="D2313" t="s">
        <v>451</v>
      </c>
      <c r="E2313" t="s">
        <v>451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428</v>
      </c>
      <c r="C2314" t="s">
        <v>56</v>
      </c>
      <c r="D2314" t="s">
        <v>452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428</v>
      </c>
      <c r="C2315" t="s">
        <v>56</v>
      </c>
      <c r="D2315" t="s">
        <v>452</v>
      </c>
      <c r="E2315" t="s">
        <v>452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428</v>
      </c>
      <c r="C2316" t="s">
        <v>56</v>
      </c>
      <c r="D2316" t="s">
        <v>453</v>
      </c>
      <c r="E2316" t="s">
        <v>453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428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428</v>
      </c>
      <c r="C2318" t="s">
        <v>58</v>
      </c>
      <c r="D2318" t="s">
        <v>450</v>
      </c>
      <c r="E2318" t="s">
        <v>450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428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428</v>
      </c>
      <c r="C2320" t="s">
        <v>58</v>
      </c>
      <c r="D2320" t="s">
        <v>451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428</v>
      </c>
      <c r="C2321" t="s">
        <v>58</v>
      </c>
      <c r="D2321" t="s">
        <v>451</v>
      </c>
      <c r="E2321" t="s">
        <v>451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428</v>
      </c>
      <c r="C2322" t="s">
        <v>58</v>
      </c>
      <c r="D2322" t="s">
        <v>452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428</v>
      </c>
      <c r="C2323" t="s">
        <v>58</v>
      </c>
      <c r="D2323" t="s">
        <v>452</v>
      </c>
      <c r="E2323" t="s">
        <v>452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428</v>
      </c>
      <c r="C2324" t="s">
        <v>58</v>
      </c>
      <c r="D2324" t="s">
        <v>472</v>
      </c>
      <c r="E2324" t="s">
        <v>472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428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428</v>
      </c>
      <c r="C2326" t="s">
        <v>60</v>
      </c>
      <c r="D2326" t="s">
        <v>471</v>
      </c>
      <c r="E2326" t="s">
        <v>471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428</v>
      </c>
      <c r="C2327" t="s">
        <v>60</v>
      </c>
      <c r="D2327" t="s">
        <v>450</v>
      </c>
      <c r="E2327" t="s">
        <v>450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428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428</v>
      </c>
      <c r="C2329" t="s">
        <v>60</v>
      </c>
      <c r="D2329" t="s">
        <v>141</v>
      </c>
      <c r="E2329" t="s">
        <v>472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428</v>
      </c>
      <c r="C2330" t="s">
        <v>60</v>
      </c>
      <c r="D2330" t="s">
        <v>451</v>
      </c>
      <c r="E2330" t="s">
        <v>603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428</v>
      </c>
      <c r="C2331" t="s">
        <v>60</v>
      </c>
      <c r="D2331" t="s">
        <v>451</v>
      </c>
      <c r="E2331" t="s">
        <v>450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428</v>
      </c>
      <c r="C2332" t="s">
        <v>60</v>
      </c>
      <c r="D2332" t="s">
        <v>451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428</v>
      </c>
      <c r="C2333" t="s">
        <v>60</v>
      </c>
      <c r="D2333" t="s">
        <v>451</v>
      </c>
      <c r="E2333" t="s">
        <v>451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428</v>
      </c>
      <c r="C2334" t="s">
        <v>60</v>
      </c>
      <c r="D2334" t="s">
        <v>451</v>
      </c>
      <c r="E2334" t="s">
        <v>472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428</v>
      </c>
      <c r="C2335" t="s">
        <v>60</v>
      </c>
      <c r="D2335" t="s">
        <v>473</v>
      </c>
      <c r="E2335" t="s">
        <v>451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428</v>
      </c>
      <c r="C2336" t="s">
        <v>60</v>
      </c>
      <c r="D2336" t="s">
        <v>473</v>
      </c>
      <c r="E2336" t="s">
        <v>473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428</v>
      </c>
      <c r="C2337" t="s">
        <v>60</v>
      </c>
      <c r="D2337" t="s">
        <v>452</v>
      </c>
      <c r="E2337" t="s">
        <v>451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428</v>
      </c>
      <c r="C2338" t="s">
        <v>60</v>
      </c>
      <c r="D2338" t="s">
        <v>452</v>
      </c>
      <c r="E2338" t="s">
        <v>452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428</v>
      </c>
      <c r="C2339" t="s">
        <v>60</v>
      </c>
      <c r="D2339" t="s">
        <v>452</v>
      </c>
      <c r="E2339" t="s">
        <v>472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428</v>
      </c>
      <c r="C2340" t="s">
        <v>60</v>
      </c>
      <c r="D2340" t="s">
        <v>604</v>
      </c>
      <c r="E2340" t="s">
        <v>604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428</v>
      </c>
      <c r="C2341" t="s">
        <v>60</v>
      </c>
      <c r="D2341" t="s">
        <v>474</v>
      </c>
      <c r="E2341" t="s">
        <v>474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428</v>
      </c>
      <c r="C2342" t="s">
        <v>60</v>
      </c>
      <c r="D2342" t="s">
        <v>472</v>
      </c>
      <c r="E2342" t="s">
        <v>472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428</v>
      </c>
      <c r="C2343" t="s">
        <v>60</v>
      </c>
      <c r="D2343" t="s">
        <v>453</v>
      </c>
      <c r="E2343" t="s">
        <v>453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428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428</v>
      </c>
      <c r="C2345" t="s">
        <v>62</v>
      </c>
      <c r="D2345" t="s">
        <v>603</v>
      </c>
      <c r="E2345" t="s">
        <v>603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428</v>
      </c>
      <c r="C2346" t="s">
        <v>62</v>
      </c>
      <c r="D2346" t="s">
        <v>471</v>
      </c>
      <c r="E2346" t="s">
        <v>471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428</v>
      </c>
      <c r="C2347" t="s">
        <v>62</v>
      </c>
      <c r="D2347" t="s">
        <v>450</v>
      </c>
      <c r="E2347" t="s">
        <v>450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428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428</v>
      </c>
      <c r="C2349" t="s">
        <v>62</v>
      </c>
      <c r="D2349" t="s">
        <v>141</v>
      </c>
      <c r="E2349" t="s">
        <v>473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428</v>
      </c>
      <c r="C2350" t="s">
        <v>62</v>
      </c>
      <c r="D2350" t="s">
        <v>141</v>
      </c>
      <c r="E2350" t="s">
        <v>472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428</v>
      </c>
      <c r="C2351" t="s">
        <v>62</v>
      </c>
      <c r="D2351" t="s">
        <v>451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428</v>
      </c>
      <c r="C2352" t="s">
        <v>62</v>
      </c>
      <c r="D2352" t="s">
        <v>451</v>
      </c>
      <c r="E2352" t="s">
        <v>451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428</v>
      </c>
      <c r="C2353" t="s">
        <v>62</v>
      </c>
      <c r="D2353" t="s">
        <v>451</v>
      </c>
      <c r="E2353" t="s">
        <v>473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428</v>
      </c>
      <c r="C2354" t="s">
        <v>62</v>
      </c>
      <c r="D2354" t="s">
        <v>451</v>
      </c>
      <c r="E2354" t="s">
        <v>472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428</v>
      </c>
      <c r="C2355" t="s">
        <v>62</v>
      </c>
      <c r="D2355" t="s">
        <v>473</v>
      </c>
      <c r="E2355" t="s">
        <v>451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428</v>
      </c>
      <c r="C2356" t="s">
        <v>62</v>
      </c>
      <c r="D2356" t="s">
        <v>473</v>
      </c>
      <c r="E2356" t="s">
        <v>473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428</v>
      </c>
      <c r="C2357" t="s">
        <v>62</v>
      </c>
      <c r="D2357" t="s">
        <v>452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428</v>
      </c>
      <c r="C2358" t="s">
        <v>62</v>
      </c>
      <c r="D2358" t="s">
        <v>452</v>
      </c>
      <c r="E2358" t="s">
        <v>452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428</v>
      </c>
      <c r="C2359" t="s">
        <v>62</v>
      </c>
      <c r="D2359" t="s">
        <v>452</v>
      </c>
      <c r="E2359" t="s">
        <v>604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428</v>
      </c>
      <c r="C2360" t="s">
        <v>62</v>
      </c>
      <c r="D2360" t="s">
        <v>604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428</v>
      </c>
      <c r="C2361" t="s">
        <v>62</v>
      </c>
      <c r="D2361" t="s">
        <v>604</v>
      </c>
      <c r="E2361" t="s">
        <v>604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428</v>
      </c>
      <c r="C2362" t="s">
        <v>62</v>
      </c>
      <c r="D2362" t="s">
        <v>474</v>
      </c>
      <c r="E2362" t="s">
        <v>474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428</v>
      </c>
      <c r="C2363" t="s">
        <v>62</v>
      </c>
      <c r="D2363" t="s">
        <v>477</v>
      </c>
      <c r="E2363" t="s">
        <v>477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428</v>
      </c>
      <c r="C2364" t="s">
        <v>62</v>
      </c>
      <c r="D2364" t="s">
        <v>472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428</v>
      </c>
      <c r="C2365" t="s">
        <v>62</v>
      </c>
      <c r="D2365" t="s">
        <v>472</v>
      </c>
      <c r="E2365" t="s">
        <v>451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428</v>
      </c>
      <c r="C2366" t="s">
        <v>62</v>
      </c>
      <c r="D2366" t="s">
        <v>472</v>
      </c>
      <c r="E2366" t="s">
        <v>472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428</v>
      </c>
      <c r="C2367" t="s">
        <v>62</v>
      </c>
      <c r="D2367" t="s">
        <v>479</v>
      </c>
      <c r="E2367" t="s">
        <v>479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428</v>
      </c>
      <c r="C2368" t="s">
        <v>62</v>
      </c>
      <c r="D2368" t="s">
        <v>453</v>
      </c>
      <c r="E2368" t="s">
        <v>453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428</v>
      </c>
      <c r="C2369" t="s">
        <v>62</v>
      </c>
      <c r="D2369" t="s">
        <v>453</v>
      </c>
      <c r="E2369" t="s">
        <v>475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428</v>
      </c>
      <c r="C2370" t="s">
        <v>64</v>
      </c>
      <c r="D2370" t="s">
        <v>471</v>
      </c>
      <c r="E2370" t="s">
        <v>471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428</v>
      </c>
      <c r="C2371" t="s">
        <v>64</v>
      </c>
      <c r="D2371" t="s">
        <v>471</v>
      </c>
      <c r="E2371" t="s">
        <v>451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428</v>
      </c>
      <c r="C2372" t="s">
        <v>64</v>
      </c>
      <c r="D2372" t="s">
        <v>450</v>
      </c>
      <c r="E2372" t="s">
        <v>450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428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428</v>
      </c>
      <c r="C2374" t="s">
        <v>64</v>
      </c>
      <c r="D2374" t="s">
        <v>141</v>
      </c>
      <c r="E2374" t="s">
        <v>473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428</v>
      </c>
      <c r="C2375" t="s">
        <v>64</v>
      </c>
      <c r="D2375" t="s">
        <v>141</v>
      </c>
      <c r="E2375" t="s">
        <v>472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428</v>
      </c>
      <c r="C2376" t="s">
        <v>64</v>
      </c>
      <c r="D2376" t="s">
        <v>451</v>
      </c>
      <c r="E2376" t="s">
        <v>471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428</v>
      </c>
      <c r="C2377" t="s">
        <v>64</v>
      </c>
      <c r="D2377" t="s">
        <v>451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428</v>
      </c>
      <c r="C2378" t="s">
        <v>64</v>
      </c>
      <c r="D2378" t="s">
        <v>451</v>
      </c>
      <c r="E2378" t="s">
        <v>451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428</v>
      </c>
      <c r="C2379" t="s">
        <v>64</v>
      </c>
      <c r="D2379" t="s">
        <v>451</v>
      </c>
      <c r="E2379" t="s">
        <v>472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428</v>
      </c>
      <c r="C2380" t="s">
        <v>64</v>
      </c>
      <c r="D2380" t="s">
        <v>473</v>
      </c>
      <c r="E2380" t="s">
        <v>451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428</v>
      </c>
      <c r="C2381" t="s">
        <v>64</v>
      </c>
      <c r="D2381" t="s">
        <v>473</v>
      </c>
      <c r="E2381" t="s">
        <v>473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428</v>
      </c>
      <c r="C2382" t="s">
        <v>64</v>
      </c>
      <c r="D2382" t="s">
        <v>452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428</v>
      </c>
      <c r="C2383" t="s">
        <v>64</v>
      </c>
      <c r="D2383" t="s">
        <v>452</v>
      </c>
      <c r="E2383" t="s">
        <v>452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428</v>
      </c>
      <c r="C2384" t="s">
        <v>64</v>
      </c>
      <c r="D2384" t="s">
        <v>452</v>
      </c>
      <c r="E2384" t="s">
        <v>604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428</v>
      </c>
      <c r="C2385" t="s">
        <v>64</v>
      </c>
      <c r="D2385" t="s">
        <v>604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428</v>
      </c>
      <c r="C2386" t="s">
        <v>64</v>
      </c>
      <c r="D2386" t="s">
        <v>604</v>
      </c>
      <c r="E2386" t="s">
        <v>604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428</v>
      </c>
      <c r="C2387" t="s">
        <v>64</v>
      </c>
      <c r="D2387" t="s">
        <v>474</v>
      </c>
      <c r="E2387" t="s">
        <v>474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428</v>
      </c>
      <c r="C2388" t="s">
        <v>64</v>
      </c>
      <c r="D2388" t="s">
        <v>474</v>
      </c>
      <c r="E2388" t="s">
        <v>479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428</v>
      </c>
      <c r="C2389" t="s">
        <v>64</v>
      </c>
      <c r="D2389" t="s">
        <v>477</v>
      </c>
      <c r="E2389" t="s">
        <v>477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428</v>
      </c>
      <c r="C2390" t="s">
        <v>64</v>
      </c>
      <c r="D2390" t="s">
        <v>472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428</v>
      </c>
      <c r="C2391" t="s">
        <v>64</v>
      </c>
      <c r="D2391" t="s">
        <v>472</v>
      </c>
      <c r="E2391" t="s">
        <v>472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428</v>
      </c>
      <c r="C2392" t="s">
        <v>64</v>
      </c>
      <c r="D2392" t="s">
        <v>472</v>
      </c>
      <c r="E2392" t="s">
        <v>527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428</v>
      </c>
      <c r="C2393" t="s">
        <v>64</v>
      </c>
      <c r="D2393" t="s">
        <v>479</v>
      </c>
      <c r="E2393" t="s">
        <v>479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428</v>
      </c>
      <c r="C2394" t="s">
        <v>66</v>
      </c>
      <c r="D2394" t="s">
        <v>471</v>
      </c>
      <c r="E2394" t="s">
        <v>471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428</v>
      </c>
      <c r="C2395" t="s">
        <v>66</v>
      </c>
      <c r="D2395" t="s">
        <v>450</v>
      </c>
      <c r="E2395" t="s">
        <v>450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428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428</v>
      </c>
      <c r="C2397" t="s">
        <v>66</v>
      </c>
      <c r="D2397" t="s">
        <v>141</v>
      </c>
      <c r="E2397" t="s">
        <v>451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428</v>
      </c>
      <c r="C2398" t="s">
        <v>66</v>
      </c>
      <c r="D2398" t="s">
        <v>141</v>
      </c>
      <c r="E2398" t="s">
        <v>472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428</v>
      </c>
      <c r="C2399" t="s">
        <v>66</v>
      </c>
      <c r="D2399" t="s">
        <v>451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428</v>
      </c>
      <c r="C2400" t="s">
        <v>66</v>
      </c>
      <c r="D2400" t="s">
        <v>451</v>
      </c>
      <c r="E2400" t="s">
        <v>451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428</v>
      </c>
      <c r="C2401" t="s">
        <v>66</v>
      </c>
      <c r="D2401" t="s">
        <v>473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428</v>
      </c>
      <c r="C2402" t="s">
        <v>66</v>
      </c>
      <c r="D2402" t="s">
        <v>473</v>
      </c>
      <c r="E2402" t="s">
        <v>473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428</v>
      </c>
      <c r="C2403" t="s">
        <v>66</v>
      </c>
      <c r="D2403" t="s">
        <v>452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428</v>
      </c>
      <c r="C2404" t="s">
        <v>66</v>
      </c>
      <c r="D2404" t="s">
        <v>452</v>
      </c>
      <c r="E2404" t="s">
        <v>452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428</v>
      </c>
      <c r="C2405" t="s">
        <v>66</v>
      </c>
      <c r="D2405" t="s">
        <v>604</v>
      </c>
      <c r="E2405" t="s">
        <v>604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428</v>
      </c>
      <c r="C2406" t="s">
        <v>66</v>
      </c>
      <c r="D2406" t="s">
        <v>472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428</v>
      </c>
      <c r="C2407" t="s">
        <v>66</v>
      </c>
      <c r="D2407" t="s">
        <v>472</v>
      </c>
      <c r="E2407" t="s">
        <v>451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428</v>
      </c>
      <c r="C2408" t="s">
        <v>66</v>
      </c>
      <c r="D2408" t="s">
        <v>472</v>
      </c>
      <c r="E2408" t="s">
        <v>472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428</v>
      </c>
      <c r="C2409" t="s">
        <v>66</v>
      </c>
      <c r="D2409" t="s">
        <v>479</v>
      </c>
      <c r="E2409" t="s">
        <v>479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428</v>
      </c>
      <c r="C2410" t="s">
        <v>66</v>
      </c>
      <c r="D2410" t="s">
        <v>453</v>
      </c>
      <c r="E2410" t="s">
        <v>453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428</v>
      </c>
      <c r="C2411" t="s">
        <v>68</v>
      </c>
      <c r="D2411" t="s">
        <v>471</v>
      </c>
      <c r="E2411" t="s">
        <v>471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428</v>
      </c>
      <c r="C2412" t="s">
        <v>68</v>
      </c>
      <c r="D2412" t="s">
        <v>471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428</v>
      </c>
      <c r="C2413" t="s">
        <v>68</v>
      </c>
      <c r="D2413" t="s">
        <v>450</v>
      </c>
      <c r="E2413" t="s">
        <v>450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428</v>
      </c>
      <c r="C2414" t="s">
        <v>68</v>
      </c>
      <c r="D2414" t="s">
        <v>141</v>
      </c>
      <c r="E2414" t="s">
        <v>450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428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428</v>
      </c>
      <c r="C2416" t="s">
        <v>68</v>
      </c>
      <c r="D2416" t="s">
        <v>141</v>
      </c>
      <c r="E2416" t="s">
        <v>451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428</v>
      </c>
      <c r="C2417" t="s">
        <v>68</v>
      </c>
      <c r="D2417" t="s">
        <v>141</v>
      </c>
      <c r="E2417" t="s">
        <v>473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428</v>
      </c>
      <c r="C2418" t="s">
        <v>68</v>
      </c>
      <c r="D2418" t="s">
        <v>141</v>
      </c>
      <c r="E2418" t="s">
        <v>474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428</v>
      </c>
      <c r="C2419" t="s">
        <v>68</v>
      </c>
      <c r="D2419" t="s">
        <v>141</v>
      </c>
      <c r="E2419" t="s">
        <v>472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428</v>
      </c>
      <c r="C2420" t="s">
        <v>68</v>
      </c>
      <c r="D2420" t="s">
        <v>451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428</v>
      </c>
      <c r="C2421" t="s">
        <v>68</v>
      </c>
      <c r="D2421" t="s">
        <v>451</v>
      </c>
      <c r="E2421" t="s">
        <v>451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428</v>
      </c>
      <c r="C2422" t="s">
        <v>68</v>
      </c>
      <c r="D2422" t="s">
        <v>451</v>
      </c>
      <c r="E2422" t="s">
        <v>472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428</v>
      </c>
      <c r="C2423" t="s">
        <v>68</v>
      </c>
      <c r="D2423" t="s">
        <v>473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428</v>
      </c>
      <c r="C2424" t="s">
        <v>68</v>
      </c>
      <c r="D2424" t="s">
        <v>473</v>
      </c>
      <c r="E2424" t="s">
        <v>451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428</v>
      </c>
      <c r="C2425" t="s">
        <v>68</v>
      </c>
      <c r="D2425" t="s">
        <v>473</v>
      </c>
      <c r="E2425" t="s">
        <v>473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428</v>
      </c>
      <c r="C2426" t="s">
        <v>68</v>
      </c>
      <c r="D2426" t="s">
        <v>452</v>
      </c>
      <c r="E2426" t="s">
        <v>452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428</v>
      </c>
      <c r="C2427" t="s">
        <v>68</v>
      </c>
      <c r="D2427" t="s">
        <v>604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428</v>
      </c>
      <c r="C2428" t="s">
        <v>68</v>
      </c>
      <c r="D2428" t="s">
        <v>604</v>
      </c>
      <c r="E2428" t="s">
        <v>604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428</v>
      </c>
      <c r="C2429" t="s">
        <v>68</v>
      </c>
      <c r="D2429" t="s">
        <v>474</v>
      </c>
      <c r="E2429" t="s">
        <v>474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428</v>
      </c>
      <c r="C2430" t="s">
        <v>68</v>
      </c>
      <c r="D2430" t="s">
        <v>477</v>
      </c>
      <c r="E2430" t="s">
        <v>477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428</v>
      </c>
      <c r="C2431" t="s">
        <v>68</v>
      </c>
      <c r="D2431" t="s">
        <v>472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428</v>
      </c>
      <c r="C2432" t="s">
        <v>68</v>
      </c>
      <c r="D2432" t="s">
        <v>472</v>
      </c>
      <c r="E2432" t="s">
        <v>451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428</v>
      </c>
      <c r="C2433" t="s">
        <v>68</v>
      </c>
      <c r="D2433" t="s">
        <v>472</v>
      </c>
      <c r="E2433" t="s">
        <v>472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428</v>
      </c>
      <c r="C2434" t="s">
        <v>68</v>
      </c>
      <c r="D2434" t="s">
        <v>479</v>
      </c>
      <c r="E2434" t="s">
        <v>479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429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429</v>
      </c>
      <c r="C2436" t="s">
        <v>52</v>
      </c>
      <c r="D2436" t="s">
        <v>452</v>
      </c>
      <c r="E2436" t="s">
        <v>452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429</v>
      </c>
      <c r="C2437" t="s">
        <v>54</v>
      </c>
      <c r="D2437" t="s">
        <v>450</v>
      </c>
      <c r="E2437" t="s">
        <v>450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429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429</v>
      </c>
      <c r="C2439" t="s">
        <v>54</v>
      </c>
      <c r="D2439" t="s">
        <v>451</v>
      </c>
      <c r="E2439" t="s">
        <v>451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429</v>
      </c>
      <c r="C2440" t="s">
        <v>54</v>
      </c>
      <c r="D2440" t="s">
        <v>452</v>
      </c>
      <c r="E2440" t="s">
        <v>452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429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429</v>
      </c>
      <c r="C2442" t="s">
        <v>56</v>
      </c>
      <c r="D2442" t="s">
        <v>451</v>
      </c>
      <c r="E2442" t="s">
        <v>451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429</v>
      </c>
      <c r="C2443" t="s">
        <v>56</v>
      </c>
      <c r="D2443" t="s">
        <v>452</v>
      </c>
      <c r="E2443" t="s">
        <v>452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429</v>
      </c>
      <c r="C2444" t="s">
        <v>58</v>
      </c>
      <c r="D2444" t="s">
        <v>471</v>
      </c>
      <c r="E2444" t="s">
        <v>471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429</v>
      </c>
      <c r="C2445" t="s">
        <v>58</v>
      </c>
      <c r="D2445" t="s">
        <v>450</v>
      </c>
      <c r="E2445" t="s">
        <v>450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429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429</v>
      </c>
      <c r="C2447" t="s">
        <v>58</v>
      </c>
      <c r="D2447" t="s">
        <v>451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429</v>
      </c>
      <c r="C2448" t="s">
        <v>58</v>
      </c>
      <c r="D2448" t="s">
        <v>451</v>
      </c>
      <c r="E2448" t="s">
        <v>451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429</v>
      </c>
      <c r="C2449" t="s">
        <v>58</v>
      </c>
      <c r="D2449" t="s">
        <v>452</v>
      </c>
      <c r="E2449" t="s">
        <v>450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429</v>
      </c>
      <c r="C2450" t="s">
        <v>58</v>
      </c>
      <c r="D2450" t="s">
        <v>452</v>
      </c>
      <c r="E2450" t="s">
        <v>452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429</v>
      </c>
      <c r="C2451" t="s">
        <v>60</v>
      </c>
      <c r="D2451" t="s">
        <v>471</v>
      </c>
      <c r="E2451" t="s">
        <v>471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429</v>
      </c>
      <c r="C2452" t="s">
        <v>60</v>
      </c>
      <c r="D2452" t="s">
        <v>471</v>
      </c>
      <c r="E2452" t="s">
        <v>451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429</v>
      </c>
      <c r="C2453" t="s">
        <v>60</v>
      </c>
      <c r="D2453" t="s">
        <v>450</v>
      </c>
      <c r="E2453" t="s">
        <v>450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429</v>
      </c>
      <c r="C2454" t="s">
        <v>60</v>
      </c>
      <c r="D2454" t="s">
        <v>450</v>
      </c>
      <c r="E2454" t="s">
        <v>451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429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429</v>
      </c>
      <c r="C2456" t="s">
        <v>60</v>
      </c>
      <c r="D2456" t="s">
        <v>451</v>
      </c>
      <c r="E2456" t="s">
        <v>471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429</v>
      </c>
      <c r="C2457" t="s">
        <v>60</v>
      </c>
      <c r="D2457" t="s">
        <v>451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429</v>
      </c>
      <c r="C2458" t="s">
        <v>60</v>
      </c>
      <c r="D2458" t="s">
        <v>451</v>
      </c>
      <c r="E2458" t="s">
        <v>451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429</v>
      </c>
      <c r="C2459" t="s">
        <v>60</v>
      </c>
      <c r="D2459" t="s">
        <v>451</v>
      </c>
      <c r="E2459" t="s">
        <v>604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429</v>
      </c>
      <c r="C2460" t="s">
        <v>60</v>
      </c>
      <c r="D2460" t="s">
        <v>473</v>
      </c>
      <c r="E2460" t="s">
        <v>473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429</v>
      </c>
      <c r="C2461" t="s">
        <v>60</v>
      </c>
      <c r="D2461" t="s">
        <v>452</v>
      </c>
      <c r="E2461" t="s">
        <v>450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429</v>
      </c>
      <c r="C2462" t="s">
        <v>60</v>
      </c>
      <c r="D2462" t="s">
        <v>452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429</v>
      </c>
      <c r="C2463" t="s">
        <v>60</v>
      </c>
      <c r="D2463" t="s">
        <v>452</v>
      </c>
      <c r="E2463" t="s">
        <v>451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429</v>
      </c>
      <c r="C2464" t="s">
        <v>60</v>
      </c>
      <c r="D2464" t="s">
        <v>452</v>
      </c>
      <c r="E2464" t="s">
        <v>452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429</v>
      </c>
      <c r="C2465" t="s">
        <v>60</v>
      </c>
      <c r="D2465" t="s">
        <v>604</v>
      </c>
      <c r="E2465" t="s">
        <v>604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429</v>
      </c>
      <c r="C2466" t="s">
        <v>60</v>
      </c>
      <c r="D2466" t="s">
        <v>474</v>
      </c>
      <c r="E2466" t="s">
        <v>474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429</v>
      </c>
      <c r="C2467" t="s">
        <v>60</v>
      </c>
      <c r="D2467" t="s">
        <v>472</v>
      </c>
      <c r="E2467" t="s">
        <v>472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429</v>
      </c>
      <c r="C2468" t="s">
        <v>60</v>
      </c>
      <c r="D2468" t="s">
        <v>479</v>
      </c>
      <c r="E2468" t="s">
        <v>479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429</v>
      </c>
      <c r="C2469" t="s">
        <v>62</v>
      </c>
      <c r="D2469" t="s">
        <v>450</v>
      </c>
      <c r="E2469" t="s">
        <v>450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429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429</v>
      </c>
      <c r="C2471" t="s">
        <v>62</v>
      </c>
      <c r="D2471" t="s">
        <v>141</v>
      </c>
      <c r="E2471" t="s">
        <v>473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429</v>
      </c>
      <c r="C2472" t="s">
        <v>62</v>
      </c>
      <c r="D2472" t="s">
        <v>141</v>
      </c>
      <c r="E2472" t="s">
        <v>604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429</v>
      </c>
      <c r="C2473" t="s">
        <v>62</v>
      </c>
      <c r="D2473" t="s">
        <v>451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429</v>
      </c>
      <c r="C2474" t="s">
        <v>62</v>
      </c>
      <c r="D2474" t="s">
        <v>451</v>
      </c>
      <c r="E2474" t="s">
        <v>451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429</v>
      </c>
      <c r="C2475" t="s">
        <v>62</v>
      </c>
      <c r="D2475" t="s">
        <v>451</v>
      </c>
      <c r="E2475" t="s">
        <v>452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429</v>
      </c>
      <c r="C2476" t="s">
        <v>62</v>
      </c>
      <c r="D2476" t="s">
        <v>451</v>
      </c>
      <c r="E2476" t="s">
        <v>472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429</v>
      </c>
      <c r="C2477" t="s">
        <v>62</v>
      </c>
      <c r="D2477" t="s">
        <v>473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429</v>
      </c>
      <c r="C2478" t="s">
        <v>62</v>
      </c>
      <c r="D2478" t="s">
        <v>473</v>
      </c>
      <c r="E2478" t="s">
        <v>473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429</v>
      </c>
      <c r="C2479" t="s">
        <v>62</v>
      </c>
      <c r="D2479" t="s">
        <v>452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429</v>
      </c>
      <c r="C2480" t="s">
        <v>62</v>
      </c>
      <c r="D2480" t="s">
        <v>452</v>
      </c>
      <c r="E2480" t="s">
        <v>452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429</v>
      </c>
      <c r="C2481" t="s">
        <v>62</v>
      </c>
      <c r="D2481" t="s">
        <v>452</v>
      </c>
      <c r="E2481" t="s">
        <v>604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429</v>
      </c>
      <c r="C2482" t="s">
        <v>62</v>
      </c>
      <c r="D2482" t="s">
        <v>452</v>
      </c>
      <c r="E2482" t="s">
        <v>472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429</v>
      </c>
      <c r="C2483" t="s">
        <v>62</v>
      </c>
      <c r="D2483" t="s">
        <v>604</v>
      </c>
      <c r="E2483" t="s">
        <v>604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429</v>
      </c>
      <c r="C2484" t="s">
        <v>62</v>
      </c>
      <c r="D2484" t="s">
        <v>472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429</v>
      </c>
      <c r="C2485" t="s">
        <v>62</v>
      </c>
      <c r="D2485" t="s">
        <v>472</v>
      </c>
      <c r="E2485" t="s">
        <v>472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429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429</v>
      </c>
      <c r="C2487" t="s">
        <v>64</v>
      </c>
      <c r="D2487" t="s">
        <v>603</v>
      </c>
      <c r="E2487" t="s">
        <v>603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429</v>
      </c>
      <c r="C2488" t="s">
        <v>64</v>
      </c>
      <c r="D2488" t="s">
        <v>471</v>
      </c>
      <c r="E2488" t="s">
        <v>471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429</v>
      </c>
      <c r="C2489" t="s">
        <v>64</v>
      </c>
      <c r="D2489" t="s">
        <v>450</v>
      </c>
      <c r="E2489" t="s">
        <v>450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429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429</v>
      </c>
      <c r="C2491" t="s">
        <v>64</v>
      </c>
      <c r="D2491" t="s">
        <v>141</v>
      </c>
      <c r="E2491" t="s">
        <v>473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429</v>
      </c>
      <c r="C2492" t="s">
        <v>64</v>
      </c>
      <c r="D2492" t="s">
        <v>141</v>
      </c>
      <c r="E2492" t="s">
        <v>604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429</v>
      </c>
      <c r="C2493" t="s">
        <v>64</v>
      </c>
      <c r="D2493" t="s">
        <v>141</v>
      </c>
      <c r="E2493" t="s">
        <v>472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429</v>
      </c>
      <c r="C2494" t="s">
        <v>64</v>
      </c>
      <c r="D2494" t="s">
        <v>451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429</v>
      </c>
      <c r="C2495" t="s">
        <v>64</v>
      </c>
      <c r="D2495" t="s">
        <v>451</v>
      </c>
      <c r="E2495" t="s">
        <v>451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429</v>
      </c>
      <c r="C2496" t="s">
        <v>64</v>
      </c>
      <c r="D2496" t="s">
        <v>473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429</v>
      </c>
      <c r="C2497" t="s">
        <v>64</v>
      </c>
      <c r="D2497" t="s">
        <v>473</v>
      </c>
      <c r="E2497" t="s">
        <v>451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429</v>
      </c>
      <c r="C2498" t="s">
        <v>64</v>
      </c>
      <c r="D2498" t="s">
        <v>473</v>
      </c>
      <c r="E2498" t="s">
        <v>473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429</v>
      </c>
      <c r="C2499" t="s">
        <v>64</v>
      </c>
      <c r="D2499" t="s">
        <v>452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429</v>
      </c>
      <c r="C2500" t="s">
        <v>64</v>
      </c>
      <c r="D2500" t="s">
        <v>452</v>
      </c>
      <c r="E2500" t="s">
        <v>452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429</v>
      </c>
      <c r="C2501" t="s">
        <v>64</v>
      </c>
      <c r="D2501" t="s">
        <v>452</v>
      </c>
      <c r="E2501" t="s">
        <v>604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429</v>
      </c>
      <c r="C2502" t="s">
        <v>64</v>
      </c>
      <c r="D2502" t="s">
        <v>604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429</v>
      </c>
      <c r="C2503" t="s">
        <v>64</v>
      </c>
      <c r="D2503" t="s">
        <v>604</v>
      </c>
      <c r="E2503" t="s">
        <v>604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429</v>
      </c>
      <c r="C2504" t="s">
        <v>64</v>
      </c>
      <c r="D2504" t="s">
        <v>472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429</v>
      </c>
      <c r="C2505" t="s">
        <v>64</v>
      </c>
      <c r="D2505" t="s">
        <v>472</v>
      </c>
      <c r="E2505" t="s">
        <v>451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429</v>
      </c>
      <c r="C2506" t="s">
        <v>64</v>
      </c>
      <c r="D2506" t="s">
        <v>472</v>
      </c>
      <c r="E2506" t="s">
        <v>472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429</v>
      </c>
      <c r="C2507" t="s">
        <v>64</v>
      </c>
      <c r="D2507" t="s">
        <v>479</v>
      </c>
      <c r="E2507" t="s">
        <v>479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429</v>
      </c>
      <c r="C2508" t="s">
        <v>64</v>
      </c>
      <c r="D2508" t="s">
        <v>453</v>
      </c>
      <c r="E2508" t="s">
        <v>453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429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429</v>
      </c>
      <c r="C2510" t="s">
        <v>66</v>
      </c>
      <c r="D2510" t="s">
        <v>603</v>
      </c>
      <c r="E2510" t="s">
        <v>603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429</v>
      </c>
      <c r="C2511" t="s">
        <v>66</v>
      </c>
      <c r="D2511" t="s">
        <v>450</v>
      </c>
      <c r="E2511" t="s">
        <v>450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429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429</v>
      </c>
      <c r="C2513" t="s">
        <v>66</v>
      </c>
      <c r="D2513" t="s">
        <v>141</v>
      </c>
      <c r="E2513" t="s">
        <v>604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429</v>
      </c>
      <c r="C2514" t="s">
        <v>66</v>
      </c>
      <c r="D2514" t="s">
        <v>141</v>
      </c>
      <c r="E2514" t="s">
        <v>472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429</v>
      </c>
      <c r="C2515" t="s">
        <v>66</v>
      </c>
      <c r="D2515" t="s">
        <v>451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429</v>
      </c>
      <c r="C2516" t="s">
        <v>66</v>
      </c>
      <c r="D2516" t="s">
        <v>451</v>
      </c>
      <c r="E2516" t="s">
        <v>451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429</v>
      </c>
      <c r="C2517" t="s">
        <v>66</v>
      </c>
      <c r="D2517" t="s">
        <v>473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429</v>
      </c>
      <c r="C2518" t="s">
        <v>66</v>
      </c>
      <c r="D2518" t="s">
        <v>473</v>
      </c>
      <c r="E2518" t="s">
        <v>473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429</v>
      </c>
      <c r="C2519" t="s">
        <v>66</v>
      </c>
      <c r="D2519" t="s">
        <v>452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429</v>
      </c>
      <c r="C2520" t="s">
        <v>66</v>
      </c>
      <c r="D2520" t="s">
        <v>452</v>
      </c>
      <c r="E2520" t="s">
        <v>452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429</v>
      </c>
      <c r="C2521" t="s">
        <v>66</v>
      </c>
      <c r="D2521" t="s">
        <v>604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429</v>
      </c>
      <c r="C2522" t="s">
        <v>66</v>
      </c>
      <c r="D2522" t="s">
        <v>604</v>
      </c>
      <c r="E2522" t="s">
        <v>604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429</v>
      </c>
      <c r="C2523" t="s">
        <v>66</v>
      </c>
      <c r="D2523" t="s">
        <v>472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429</v>
      </c>
      <c r="C2524" t="s">
        <v>66</v>
      </c>
      <c r="D2524" t="s">
        <v>472</v>
      </c>
      <c r="E2524" t="s">
        <v>472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429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429</v>
      </c>
      <c r="C2526" t="s">
        <v>68</v>
      </c>
      <c r="D2526" t="s">
        <v>471</v>
      </c>
      <c r="E2526" t="s">
        <v>471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429</v>
      </c>
      <c r="C2527" t="s">
        <v>68</v>
      </c>
      <c r="D2527" t="s">
        <v>450</v>
      </c>
      <c r="E2527" t="s">
        <v>450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429</v>
      </c>
      <c r="C2528" t="s">
        <v>68</v>
      </c>
      <c r="D2528" t="s">
        <v>141</v>
      </c>
      <c r="E2528" t="s">
        <v>471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429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429</v>
      </c>
      <c r="C2530" t="s">
        <v>68</v>
      </c>
      <c r="D2530" t="s">
        <v>141</v>
      </c>
      <c r="E2530" t="s">
        <v>473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429</v>
      </c>
      <c r="C2531" t="s">
        <v>68</v>
      </c>
      <c r="D2531" t="s">
        <v>141</v>
      </c>
      <c r="E2531" t="s">
        <v>604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429</v>
      </c>
      <c r="C2532" t="s">
        <v>68</v>
      </c>
      <c r="D2532" t="s">
        <v>141</v>
      </c>
      <c r="E2532" t="s">
        <v>472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429</v>
      </c>
      <c r="C2533" t="s">
        <v>68</v>
      </c>
      <c r="D2533" t="s">
        <v>451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429</v>
      </c>
      <c r="C2534" t="s">
        <v>68</v>
      </c>
      <c r="D2534" t="s">
        <v>451</v>
      </c>
      <c r="E2534" t="s">
        <v>451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429</v>
      </c>
      <c r="C2535" t="s">
        <v>68</v>
      </c>
      <c r="D2535" t="s">
        <v>451</v>
      </c>
      <c r="E2535" t="s">
        <v>604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429</v>
      </c>
      <c r="C2536" t="s">
        <v>68</v>
      </c>
      <c r="D2536" t="s">
        <v>473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429</v>
      </c>
      <c r="C2537" t="s">
        <v>68</v>
      </c>
      <c r="D2537" t="s">
        <v>473</v>
      </c>
      <c r="E2537" t="s">
        <v>473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429</v>
      </c>
      <c r="C2538" t="s">
        <v>68</v>
      </c>
      <c r="D2538" t="s">
        <v>452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429</v>
      </c>
      <c r="C2539" t="s">
        <v>68</v>
      </c>
      <c r="D2539" t="s">
        <v>452</v>
      </c>
      <c r="E2539" t="s">
        <v>452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429</v>
      </c>
      <c r="C2540" t="s">
        <v>68</v>
      </c>
      <c r="D2540" t="s">
        <v>604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429</v>
      </c>
      <c r="C2541" t="s">
        <v>68</v>
      </c>
      <c r="D2541" t="s">
        <v>604</v>
      </c>
      <c r="E2541" t="s">
        <v>604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429</v>
      </c>
      <c r="C2542" t="s">
        <v>68</v>
      </c>
      <c r="D2542" t="s">
        <v>604</v>
      </c>
      <c r="E2542" t="s">
        <v>472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429</v>
      </c>
      <c r="C2543" t="s">
        <v>68</v>
      </c>
      <c r="D2543" t="s">
        <v>472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429</v>
      </c>
      <c r="C2544" t="s">
        <v>68</v>
      </c>
      <c r="D2544" t="s">
        <v>472</v>
      </c>
      <c r="E2544" t="s">
        <v>472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429</v>
      </c>
      <c r="C2545" t="s">
        <v>68</v>
      </c>
      <c r="D2545" t="s">
        <v>527</v>
      </c>
      <c r="E2545" t="s">
        <v>472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430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430</v>
      </c>
      <c r="C2547" t="s">
        <v>52</v>
      </c>
      <c r="D2547" t="s">
        <v>451</v>
      </c>
      <c r="E2547" t="s">
        <v>451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430</v>
      </c>
      <c r="C2548" t="s">
        <v>52</v>
      </c>
      <c r="D2548" t="s">
        <v>452</v>
      </c>
      <c r="E2548" t="s">
        <v>452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430</v>
      </c>
      <c r="C2549" t="s">
        <v>54</v>
      </c>
      <c r="D2549" t="s">
        <v>450</v>
      </c>
      <c r="E2549" t="s">
        <v>450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430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430</v>
      </c>
      <c r="C2551" t="s">
        <v>54</v>
      </c>
      <c r="D2551" t="s">
        <v>451</v>
      </c>
      <c r="E2551" t="s">
        <v>451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430</v>
      </c>
      <c r="C2552" t="s">
        <v>54</v>
      </c>
      <c r="D2552" t="s">
        <v>452</v>
      </c>
      <c r="E2552" t="s">
        <v>452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430</v>
      </c>
      <c r="C2553" t="s">
        <v>56</v>
      </c>
      <c r="D2553" t="s">
        <v>450</v>
      </c>
      <c r="E2553" t="s">
        <v>450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430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430</v>
      </c>
      <c r="C2555" t="s">
        <v>56</v>
      </c>
      <c r="D2555" t="s">
        <v>451</v>
      </c>
      <c r="E2555" t="s">
        <v>451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430</v>
      </c>
      <c r="C2556" t="s">
        <v>56</v>
      </c>
      <c r="D2556" t="s">
        <v>452</v>
      </c>
      <c r="E2556" t="s">
        <v>452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430</v>
      </c>
      <c r="C2557" t="s">
        <v>58</v>
      </c>
      <c r="D2557" t="s">
        <v>450</v>
      </c>
      <c r="E2557" t="s">
        <v>450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430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430</v>
      </c>
      <c r="C2559" t="s">
        <v>58</v>
      </c>
      <c r="D2559" t="s">
        <v>451</v>
      </c>
      <c r="E2559" t="s">
        <v>451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430</v>
      </c>
      <c r="C2560" t="s">
        <v>58</v>
      </c>
      <c r="D2560" t="s">
        <v>452</v>
      </c>
      <c r="E2560" t="s">
        <v>452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430</v>
      </c>
      <c r="C2561" t="s">
        <v>58</v>
      </c>
      <c r="D2561" t="s">
        <v>472</v>
      </c>
      <c r="E2561" t="s">
        <v>472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430</v>
      </c>
      <c r="C2562" t="s">
        <v>58</v>
      </c>
      <c r="D2562" t="s">
        <v>453</v>
      </c>
      <c r="E2562" t="s">
        <v>453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430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430</v>
      </c>
      <c r="C2564" t="s">
        <v>60</v>
      </c>
      <c r="D2564" t="s">
        <v>471</v>
      </c>
      <c r="E2564" t="s">
        <v>471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430</v>
      </c>
      <c r="C2565" t="s">
        <v>60</v>
      </c>
      <c r="D2565" t="s">
        <v>471</v>
      </c>
      <c r="E2565" t="s">
        <v>450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430</v>
      </c>
      <c r="C2566" t="s">
        <v>60</v>
      </c>
      <c r="D2566" t="s">
        <v>471</v>
      </c>
      <c r="E2566" t="s">
        <v>451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430</v>
      </c>
      <c r="C2567" t="s">
        <v>60</v>
      </c>
      <c r="D2567" t="s">
        <v>450</v>
      </c>
      <c r="E2567" t="s">
        <v>471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430</v>
      </c>
      <c r="C2568" t="s">
        <v>60</v>
      </c>
      <c r="D2568" t="s">
        <v>450</v>
      </c>
      <c r="E2568" t="s">
        <v>450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430</v>
      </c>
      <c r="C2569" t="s">
        <v>60</v>
      </c>
      <c r="D2569" t="s">
        <v>450</v>
      </c>
      <c r="E2569" t="s">
        <v>452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430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430</v>
      </c>
      <c r="C2571" t="s">
        <v>60</v>
      </c>
      <c r="D2571" t="s">
        <v>451</v>
      </c>
      <c r="E2571" t="s">
        <v>471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430</v>
      </c>
      <c r="C2572" t="s">
        <v>60</v>
      </c>
      <c r="D2572" t="s">
        <v>451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430</v>
      </c>
      <c r="C2573" t="s">
        <v>60</v>
      </c>
      <c r="D2573" t="s">
        <v>451</v>
      </c>
      <c r="E2573" t="s">
        <v>451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430</v>
      </c>
      <c r="C2574" t="s">
        <v>60</v>
      </c>
      <c r="D2574" t="s">
        <v>451</v>
      </c>
      <c r="E2574" t="s">
        <v>473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430</v>
      </c>
      <c r="C2575" t="s">
        <v>60</v>
      </c>
      <c r="D2575" t="s">
        <v>451</v>
      </c>
      <c r="E2575" t="s">
        <v>452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430</v>
      </c>
      <c r="C2576" t="s">
        <v>60</v>
      </c>
      <c r="D2576" t="s">
        <v>451</v>
      </c>
      <c r="E2576" t="s">
        <v>472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430</v>
      </c>
      <c r="C2577" t="s">
        <v>60</v>
      </c>
      <c r="D2577" t="s">
        <v>451</v>
      </c>
      <c r="E2577" t="s">
        <v>475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430</v>
      </c>
      <c r="C2578" t="s">
        <v>60</v>
      </c>
      <c r="D2578" t="s">
        <v>473</v>
      </c>
      <c r="E2578" t="s">
        <v>473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430</v>
      </c>
      <c r="C2579" t="s">
        <v>60</v>
      </c>
      <c r="D2579" t="s">
        <v>452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430</v>
      </c>
      <c r="C2580" t="s">
        <v>60</v>
      </c>
      <c r="D2580" t="s">
        <v>452</v>
      </c>
      <c r="E2580" t="s">
        <v>451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430</v>
      </c>
      <c r="C2581" t="s">
        <v>60</v>
      </c>
      <c r="D2581" t="s">
        <v>452</v>
      </c>
      <c r="E2581" t="s">
        <v>452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430</v>
      </c>
      <c r="C2582" t="s">
        <v>60</v>
      </c>
      <c r="D2582" t="s">
        <v>604</v>
      </c>
      <c r="E2582" t="s">
        <v>604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430</v>
      </c>
      <c r="C2583" t="s">
        <v>60</v>
      </c>
      <c r="D2583" t="s">
        <v>477</v>
      </c>
      <c r="E2583" t="s">
        <v>477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430</v>
      </c>
      <c r="C2584" t="s">
        <v>60</v>
      </c>
      <c r="D2584" t="s">
        <v>472</v>
      </c>
      <c r="E2584" t="s">
        <v>472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430</v>
      </c>
      <c r="C2585" t="s">
        <v>60</v>
      </c>
      <c r="D2585" t="s">
        <v>479</v>
      </c>
      <c r="E2585" t="s">
        <v>479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430</v>
      </c>
      <c r="C2586" t="s">
        <v>60</v>
      </c>
      <c r="D2586" t="s">
        <v>453</v>
      </c>
      <c r="E2586" t="s">
        <v>453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430</v>
      </c>
      <c r="C2587" t="s">
        <v>60</v>
      </c>
      <c r="D2587" t="s">
        <v>475</v>
      </c>
      <c r="E2587" t="s">
        <v>475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430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430</v>
      </c>
      <c r="C2589" t="s">
        <v>62</v>
      </c>
      <c r="D2589" t="s">
        <v>471</v>
      </c>
      <c r="E2589" t="s">
        <v>471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430</v>
      </c>
      <c r="C2590" t="s">
        <v>62</v>
      </c>
      <c r="D2590" t="s">
        <v>450</v>
      </c>
      <c r="E2590" t="s">
        <v>450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430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430</v>
      </c>
      <c r="C2592" t="s">
        <v>62</v>
      </c>
      <c r="D2592" t="s">
        <v>141</v>
      </c>
      <c r="E2592" t="s">
        <v>472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430</v>
      </c>
      <c r="C2593" t="s">
        <v>62</v>
      </c>
      <c r="D2593" t="s">
        <v>451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430</v>
      </c>
      <c r="C2594" t="s">
        <v>62</v>
      </c>
      <c r="D2594" t="s">
        <v>451</v>
      </c>
      <c r="E2594" t="s">
        <v>451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430</v>
      </c>
      <c r="C2595" t="s">
        <v>62</v>
      </c>
      <c r="D2595" t="s">
        <v>451</v>
      </c>
      <c r="E2595" t="s">
        <v>473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430</v>
      </c>
      <c r="C2596" t="s">
        <v>62</v>
      </c>
      <c r="D2596" t="s">
        <v>451</v>
      </c>
      <c r="E2596" t="s">
        <v>604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430</v>
      </c>
      <c r="C2597" t="s">
        <v>62</v>
      </c>
      <c r="D2597" t="s">
        <v>451</v>
      </c>
      <c r="E2597" t="s">
        <v>474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430</v>
      </c>
      <c r="C2598" t="s">
        <v>62</v>
      </c>
      <c r="D2598" t="s">
        <v>473</v>
      </c>
      <c r="E2598" t="s">
        <v>473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430</v>
      </c>
      <c r="C2599" t="s">
        <v>62</v>
      </c>
      <c r="D2599" t="s">
        <v>452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430</v>
      </c>
      <c r="C2600" t="s">
        <v>62</v>
      </c>
      <c r="D2600" t="s">
        <v>452</v>
      </c>
      <c r="E2600" t="s">
        <v>452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430</v>
      </c>
      <c r="C2601" t="s">
        <v>62</v>
      </c>
      <c r="D2601" t="s">
        <v>604</v>
      </c>
      <c r="E2601" t="s">
        <v>604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430</v>
      </c>
      <c r="C2602" t="s">
        <v>62</v>
      </c>
      <c r="D2602" t="s">
        <v>474</v>
      </c>
      <c r="E2602" t="s">
        <v>474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430</v>
      </c>
      <c r="C2603" t="s">
        <v>62</v>
      </c>
      <c r="D2603" t="s">
        <v>477</v>
      </c>
      <c r="E2603" t="s">
        <v>477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430</v>
      </c>
      <c r="C2604" t="s">
        <v>62</v>
      </c>
      <c r="D2604" t="s">
        <v>472</v>
      </c>
      <c r="E2604" t="s">
        <v>472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430</v>
      </c>
      <c r="C2605" t="s">
        <v>62</v>
      </c>
      <c r="D2605" t="s">
        <v>479</v>
      </c>
      <c r="E2605" t="s">
        <v>479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430</v>
      </c>
      <c r="C2606" t="s">
        <v>62</v>
      </c>
      <c r="D2606" t="s">
        <v>453</v>
      </c>
      <c r="E2606" t="s">
        <v>453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430</v>
      </c>
      <c r="C2607" t="s">
        <v>64</v>
      </c>
      <c r="D2607" t="s">
        <v>450</v>
      </c>
      <c r="E2607" t="s">
        <v>450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430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430</v>
      </c>
      <c r="C2609" t="s">
        <v>64</v>
      </c>
      <c r="D2609" t="s">
        <v>141</v>
      </c>
      <c r="E2609" t="s">
        <v>604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430</v>
      </c>
      <c r="C2610" t="s">
        <v>64</v>
      </c>
      <c r="D2610" t="s">
        <v>141</v>
      </c>
      <c r="E2610" t="s">
        <v>472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430</v>
      </c>
      <c r="C2611" t="s">
        <v>64</v>
      </c>
      <c r="D2611" t="s">
        <v>451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430</v>
      </c>
      <c r="C2612" t="s">
        <v>64</v>
      </c>
      <c r="D2612" t="s">
        <v>451</v>
      </c>
      <c r="E2612" t="s">
        <v>451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430</v>
      </c>
      <c r="C2613" t="s">
        <v>64</v>
      </c>
      <c r="D2613" t="s">
        <v>473</v>
      </c>
      <c r="E2613" t="s">
        <v>473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430</v>
      </c>
      <c r="C2614" t="s">
        <v>64</v>
      </c>
      <c r="D2614" t="s">
        <v>452</v>
      </c>
      <c r="E2614" t="s">
        <v>452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430</v>
      </c>
      <c r="C2615" t="s">
        <v>64</v>
      </c>
      <c r="D2615" t="s">
        <v>604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430</v>
      </c>
      <c r="C2616" t="s">
        <v>64</v>
      </c>
      <c r="D2616" t="s">
        <v>604</v>
      </c>
      <c r="E2616" t="s">
        <v>604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430</v>
      </c>
      <c r="C2617" t="s">
        <v>64</v>
      </c>
      <c r="D2617" t="s">
        <v>474</v>
      </c>
      <c r="E2617" t="s">
        <v>474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430</v>
      </c>
      <c r="C2618" t="s">
        <v>64</v>
      </c>
      <c r="D2618" t="s">
        <v>477</v>
      </c>
      <c r="E2618" t="s">
        <v>477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430</v>
      </c>
      <c r="C2619" t="s">
        <v>64</v>
      </c>
      <c r="D2619" t="s">
        <v>472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430</v>
      </c>
      <c r="C2620" t="s">
        <v>64</v>
      </c>
      <c r="D2620" t="s">
        <v>472</v>
      </c>
      <c r="E2620" t="s">
        <v>472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430</v>
      </c>
      <c r="C2621" t="s">
        <v>64</v>
      </c>
      <c r="D2621" t="s">
        <v>453</v>
      </c>
      <c r="E2621" t="s">
        <v>453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430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430</v>
      </c>
      <c r="C2623" t="s">
        <v>66</v>
      </c>
      <c r="D2623" t="s">
        <v>141</v>
      </c>
      <c r="E2623" t="s">
        <v>604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430</v>
      </c>
      <c r="C2624" t="s">
        <v>66</v>
      </c>
      <c r="D2624" t="s">
        <v>141</v>
      </c>
      <c r="E2624" t="s">
        <v>472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430</v>
      </c>
      <c r="C2625" t="s">
        <v>66</v>
      </c>
      <c r="D2625" t="s">
        <v>451</v>
      </c>
      <c r="E2625" t="s">
        <v>450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430</v>
      </c>
      <c r="C2626" t="s">
        <v>66</v>
      </c>
      <c r="D2626" t="s">
        <v>451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430</v>
      </c>
      <c r="C2627" t="s">
        <v>66</v>
      </c>
      <c r="D2627" t="s">
        <v>451</v>
      </c>
      <c r="E2627" t="s">
        <v>451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430</v>
      </c>
      <c r="C2628" t="s">
        <v>66</v>
      </c>
      <c r="D2628" t="s">
        <v>451</v>
      </c>
      <c r="E2628" t="s">
        <v>472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430</v>
      </c>
      <c r="C2629" t="s">
        <v>66</v>
      </c>
      <c r="D2629" t="s">
        <v>473</v>
      </c>
      <c r="E2629" t="s">
        <v>451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430</v>
      </c>
      <c r="C2630" t="s">
        <v>66</v>
      </c>
      <c r="D2630" t="s">
        <v>452</v>
      </c>
      <c r="E2630" t="s">
        <v>452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430</v>
      </c>
      <c r="C2631" t="s">
        <v>66</v>
      </c>
      <c r="D2631" t="s">
        <v>604</v>
      </c>
      <c r="E2631" t="s">
        <v>604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430</v>
      </c>
      <c r="C2632" t="s">
        <v>66</v>
      </c>
      <c r="D2632" t="s">
        <v>474</v>
      </c>
      <c r="E2632" t="s">
        <v>474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430</v>
      </c>
      <c r="C2633" t="s">
        <v>66</v>
      </c>
      <c r="D2633" t="s">
        <v>477</v>
      </c>
      <c r="E2633" t="s">
        <v>477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430</v>
      </c>
      <c r="C2634" t="s">
        <v>66</v>
      </c>
      <c r="D2634" t="s">
        <v>472</v>
      </c>
      <c r="E2634" t="s">
        <v>472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430</v>
      </c>
      <c r="C2635" t="s">
        <v>66</v>
      </c>
      <c r="D2635" t="s">
        <v>453</v>
      </c>
      <c r="E2635" t="s">
        <v>453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430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430</v>
      </c>
      <c r="C2637" t="s">
        <v>68</v>
      </c>
      <c r="D2637" t="s">
        <v>471</v>
      </c>
      <c r="E2637" t="s">
        <v>471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430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430</v>
      </c>
      <c r="C2639" t="s">
        <v>68</v>
      </c>
      <c r="D2639" t="s">
        <v>141</v>
      </c>
      <c r="E2639" t="s">
        <v>604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430</v>
      </c>
      <c r="C2640" t="s">
        <v>68</v>
      </c>
      <c r="D2640" t="s">
        <v>141</v>
      </c>
      <c r="E2640" t="s">
        <v>472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430</v>
      </c>
      <c r="C2641" t="s">
        <v>68</v>
      </c>
      <c r="D2641" t="s">
        <v>451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430</v>
      </c>
      <c r="C2642" t="s">
        <v>68</v>
      </c>
      <c r="D2642" t="s">
        <v>451</v>
      </c>
      <c r="E2642" t="s">
        <v>451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430</v>
      </c>
      <c r="C2643" t="s">
        <v>68</v>
      </c>
      <c r="D2643" t="s">
        <v>473</v>
      </c>
      <c r="E2643" t="s">
        <v>473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430</v>
      </c>
      <c r="C2644" t="s">
        <v>68</v>
      </c>
      <c r="D2644" t="s">
        <v>452</v>
      </c>
      <c r="E2644" t="s">
        <v>452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430</v>
      </c>
      <c r="C2645" t="s">
        <v>68</v>
      </c>
      <c r="D2645" t="s">
        <v>604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430</v>
      </c>
      <c r="C2646" t="s">
        <v>68</v>
      </c>
      <c r="D2646" t="s">
        <v>604</v>
      </c>
      <c r="E2646" t="s">
        <v>604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430</v>
      </c>
      <c r="C2647" t="s">
        <v>68</v>
      </c>
      <c r="D2647" t="s">
        <v>474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430</v>
      </c>
      <c r="C2648" t="s">
        <v>68</v>
      </c>
      <c r="D2648" t="s">
        <v>474</v>
      </c>
      <c r="E2648" t="s">
        <v>474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430</v>
      </c>
      <c r="C2649" t="s">
        <v>68</v>
      </c>
      <c r="D2649" t="s">
        <v>477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430</v>
      </c>
      <c r="C2650" t="s">
        <v>68</v>
      </c>
      <c r="D2650" t="s">
        <v>477</v>
      </c>
      <c r="E2650" t="s">
        <v>474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430</v>
      </c>
      <c r="C2651" t="s">
        <v>68</v>
      </c>
      <c r="D2651" t="s">
        <v>477</v>
      </c>
      <c r="E2651" t="s">
        <v>477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430</v>
      </c>
      <c r="C2652" t="s">
        <v>68</v>
      </c>
      <c r="D2652" t="s">
        <v>472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430</v>
      </c>
      <c r="C2653" t="s">
        <v>68</v>
      </c>
      <c r="D2653" t="s">
        <v>472</v>
      </c>
      <c r="E2653" t="s">
        <v>472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430</v>
      </c>
      <c r="C2654" t="s">
        <v>68</v>
      </c>
      <c r="D2654" t="s">
        <v>479</v>
      </c>
      <c r="E2654" t="s">
        <v>479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431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431</v>
      </c>
      <c r="C2656" t="s">
        <v>52</v>
      </c>
      <c r="D2656" t="s">
        <v>451</v>
      </c>
      <c r="E2656" t="s">
        <v>451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431</v>
      </c>
      <c r="C2657" t="s">
        <v>52</v>
      </c>
      <c r="D2657" t="s">
        <v>452</v>
      </c>
      <c r="E2657" t="s">
        <v>452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431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431</v>
      </c>
      <c r="C2659" t="s">
        <v>54</v>
      </c>
      <c r="D2659" t="s">
        <v>451</v>
      </c>
      <c r="E2659" t="s">
        <v>451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431</v>
      </c>
      <c r="C2660" t="s">
        <v>54</v>
      </c>
      <c r="D2660" t="s">
        <v>472</v>
      </c>
      <c r="E2660" t="s">
        <v>472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431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431</v>
      </c>
      <c r="C2662" t="s">
        <v>56</v>
      </c>
      <c r="D2662" t="s">
        <v>471</v>
      </c>
      <c r="E2662" t="s">
        <v>471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431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431</v>
      </c>
      <c r="C2664" t="s">
        <v>56</v>
      </c>
      <c r="D2664" t="s">
        <v>451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431</v>
      </c>
      <c r="C2665" t="s">
        <v>56</v>
      </c>
      <c r="D2665" t="s">
        <v>451</v>
      </c>
      <c r="E2665" t="s">
        <v>451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431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431</v>
      </c>
      <c r="C2667" t="s">
        <v>58</v>
      </c>
      <c r="D2667" t="s">
        <v>471</v>
      </c>
      <c r="E2667" t="s">
        <v>471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431</v>
      </c>
      <c r="C2668" t="s">
        <v>58</v>
      </c>
      <c r="D2668" t="s">
        <v>450</v>
      </c>
      <c r="E2668" t="s">
        <v>450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431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431</v>
      </c>
      <c r="C2670" t="s">
        <v>58</v>
      </c>
      <c r="D2670" t="s">
        <v>451</v>
      </c>
      <c r="E2670" t="s">
        <v>451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431</v>
      </c>
      <c r="C2671" t="s">
        <v>58</v>
      </c>
      <c r="D2671" t="s">
        <v>452</v>
      </c>
      <c r="E2671" t="s">
        <v>452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431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431</v>
      </c>
      <c r="C2673" t="s">
        <v>60</v>
      </c>
      <c r="D2673" t="s">
        <v>471</v>
      </c>
      <c r="E2673" t="s">
        <v>471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431</v>
      </c>
      <c r="C2674" t="s">
        <v>60</v>
      </c>
      <c r="D2674" t="s">
        <v>471</v>
      </c>
      <c r="E2674" t="s">
        <v>451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431</v>
      </c>
      <c r="C2675" t="s">
        <v>60</v>
      </c>
      <c r="D2675" t="s">
        <v>450</v>
      </c>
      <c r="E2675" t="s">
        <v>450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431</v>
      </c>
      <c r="C2676" t="s">
        <v>60</v>
      </c>
      <c r="D2676" t="s">
        <v>450</v>
      </c>
      <c r="E2676" t="s">
        <v>452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431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431</v>
      </c>
      <c r="C2678" t="s">
        <v>60</v>
      </c>
      <c r="D2678" t="s">
        <v>451</v>
      </c>
      <c r="E2678" t="s">
        <v>471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431</v>
      </c>
      <c r="C2679" t="s">
        <v>60</v>
      </c>
      <c r="D2679" t="s">
        <v>451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431</v>
      </c>
      <c r="C2680" t="s">
        <v>60</v>
      </c>
      <c r="D2680" t="s">
        <v>451</v>
      </c>
      <c r="E2680" t="s">
        <v>451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431</v>
      </c>
      <c r="C2681" t="s">
        <v>60</v>
      </c>
      <c r="D2681" t="s">
        <v>451</v>
      </c>
      <c r="E2681" t="s">
        <v>473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431</v>
      </c>
      <c r="C2682" t="s">
        <v>60</v>
      </c>
      <c r="D2682" t="s">
        <v>451</v>
      </c>
      <c r="E2682" t="s">
        <v>604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431</v>
      </c>
      <c r="C2683" t="s">
        <v>60</v>
      </c>
      <c r="D2683" t="s">
        <v>473</v>
      </c>
      <c r="E2683" t="s">
        <v>451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431</v>
      </c>
      <c r="C2684" t="s">
        <v>60</v>
      </c>
      <c r="D2684" t="s">
        <v>473</v>
      </c>
      <c r="E2684" t="s">
        <v>473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431</v>
      </c>
      <c r="C2685" t="s">
        <v>60</v>
      </c>
      <c r="D2685" t="s">
        <v>452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431</v>
      </c>
      <c r="C2686" t="s">
        <v>60</v>
      </c>
      <c r="D2686" t="s">
        <v>452</v>
      </c>
      <c r="E2686" t="s">
        <v>452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431</v>
      </c>
      <c r="C2687" t="s">
        <v>60</v>
      </c>
      <c r="D2687" t="s">
        <v>472</v>
      </c>
      <c r="E2687" t="s">
        <v>472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431</v>
      </c>
      <c r="C2688" t="s">
        <v>60</v>
      </c>
      <c r="D2688" t="s">
        <v>453</v>
      </c>
      <c r="E2688" t="s">
        <v>453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431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431</v>
      </c>
      <c r="C2690" t="s">
        <v>62</v>
      </c>
      <c r="D2690" t="s">
        <v>471</v>
      </c>
      <c r="E2690" t="s">
        <v>471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431</v>
      </c>
      <c r="C2691" t="s">
        <v>62</v>
      </c>
      <c r="D2691" t="s">
        <v>450</v>
      </c>
      <c r="E2691" t="s">
        <v>450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431</v>
      </c>
      <c r="C2692" t="s">
        <v>62</v>
      </c>
      <c r="D2692" t="s">
        <v>450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431</v>
      </c>
      <c r="C2693" t="s">
        <v>62</v>
      </c>
      <c r="D2693" t="s">
        <v>141</v>
      </c>
      <c r="E2693" t="s">
        <v>471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431</v>
      </c>
      <c r="C2694" t="s">
        <v>62</v>
      </c>
      <c r="D2694" t="s">
        <v>141</v>
      </c>
      <c r="E2694" t="s">
        <v>450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431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431</v>
      </c>
      <c r="C2696" t="s">
        <v>62</v>
      </c>
      <c r="D2696" t="s">
        <v>141</v>
      </c>
      <c r="E2696" t="s">
        <v>473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431</v>
      </c>
      <c r="C2697" t="s">
        <v>62</v>
      </c>
      <c r="D2697" t="s">
        <v>141</v>
      </c>
      <c r="E2697" t="s">
        <v>604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431</v>
      </c>
      <c r="C2698" t="s">
        <v>62</v>
      </c>
      <c r="D2698" t="s">
        <v>141</v>
      </c>
      <c r="E2698" t="s">
        <v>472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431</v>
      </c>
      <c r="C2699" t="s">
        <v>62</v>
      </c>
      <c r="D2699" t="s">
        <v>451</v>
      </c>
      <c r="E2699" t="s">
        <v>471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431</v>
      </c>
      <c r="C2700" t="s">
        <v>62</v>
      </c>
      <c r="D2700" t="s">
        <v>451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431</v>
      </c>
      <c r="C2701" t="s">
        <v>62</v>
      </c>
      <c r="D2701" t="s">
        <v>451</v>
      </c>
      <c r="E2701" t="s">
        <v>451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431</v>
      </c>
      <c r="C2702" t="s">
        <v>62</v>
      </c>
      <c r="D2702" t="s">
        <v>451</v>
      </c>
      <c r="E2702" t="s">
        <v>473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431</v>
      </c>
      <c r="C2703" t="s">
        <v>62</v>
      </c>
      <c r="D2703" t="s">
        <v>451</v>
      </c>
      <c r="E2703" t="s">
        <v>604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431</v>
      </c>
      <c r="C2704" t="s">
        <v>62</v>
      </c>
      <c r="D2704" t="s">
        <v>473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431</v>
      </c>
      <c r="C2705" t="s">
        <v>62</v>
      </c>
      <c r="D2705" t="s">
        <v>473</v>
      </c>
      <c r="E2705" t="s">
        <v>473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431</v>
      </c>
      <c r="C2706" t="s">
        <v>62</v>
      </c>
      <c r="D2706" t="s">
        <v>473</v>
      </c>
      <c r="E2706" t="s">
        <v>477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431</v>
      </c>
      <c r="C2707" t="s">
        <v>62</v>
      </c>
      <c r="D2707" t="s">
        <v>452</v>
      </c>
      <c r="E2707" t="s">
        <v>452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431</v>
      </c>
      <c r="C2708" t="s">
        <v>62</v>
      </c>
      <c r="D2708" t="s">
        <v>604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431</v>
      </c>
      <c r="C2709" t="s">
        <v>62</v>
      </c>
      <c r="D2709" t="s">
        <v>604</v>
      </c>
      <c r="E2709" t="s">
        <v>604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431</v>
      </c>
      <c r="C2710" t="s">
        <v>62</v>
      </c>
      <c r="D2710" t="s">
        <v>474</v>
      </c>
      <c r="E2710" t="s">
        <v>474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431</v>
      </c>
      <c r="C2711" t="s">
        <v>62</v>
      </c>
      <c r="D2711" t="s">
        <v>472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431</v>
      </c>
      <c r="C2712" t="s">
        <v>62</v>
      </c>
      <c r="D2712" t="s">
        <v>472</v>
      </c>
      <c r="E2712" t="s">
        <v>472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431</v>
      </c>
      <c r="C2713" t="s">
        <v>62</v>
      </c>
      <c r="D2713" t="s">
        <v>472</v>
      </c>
      <c r="E2713" t="s">
        <v>527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431</v>
      </c>
      <c r="C2714" t="s">
        <v>62</v>
      </c>
      <c r="D2714" t="s">
        <v>479</v>
      </c>
      <c r="E2714" t="s">
        <v>479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431</v>
      </c>
      <c r="C2715" t="s">
        <v>62</v>
      </c>
      <c r="D2715" t="s">
        <v>453</v>
      </c>
      <c r="E2715" t="s">
        <v>453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431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431</v>
      </c>
      <c r="C2717" t="s">
        <v>64</v>
      </c>
      <c r="D2717" t="s">
        <v>471</v>
      </c>
      <c r="E2717" t="s">
        <v>471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431</v>
      </c>
      <c r="C2718" t="s">
        <v>64</v>
      </c>
      <c r="D2718" t="s">
        <v>450</v>
      </c>
      <c r="E2718" t="s">
        <v>450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431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431</v>
      </c>
      <c r="C2720" t="s">
        <v>64</v>
      </c>
      <c r="D2720" t="s">
        <v>141</v>
      </c>
      <c r="E2720" t="s">
        <v>473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431</v>
      </c>
      <c r="C2721" t="s">
        <v>64</v>
      </c>
      <c r="D2721" t="s">
        <v>141</v>
      </c>
      <c r="E2721" t="s">
        <v>604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431</v>
      </c>
      <c r="C2722" t="s">
        <v>64</v>
      </c>
      <c r="D2722" t="s">
        <v>141</v>
      </c>
      <c r="E2722" t="s">
        <v>472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431</v>
      </c>
      <c r="C2723" t="s">
        <v>64</v>
      </c>
      <c r="D2723" t="s">
        <v>451</v>
      </c>
      <c r="E2723" t="s">
        <v>471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431</v>
      </c>
      <c r="C2724" t="s">
        <v>64</v>
      </c>
      <c r="D2724" t="s">
        <v>451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431</v>
      </c>
      <c r="C2725" t="s">
        <v>64</v>
      </c>
      <c r="D2725" t="s">
        <v>451</v>
      </c>
      <c r="E2725" t="s">
        <v>451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431</v>
      </c>
      <c r="C2726" t="s">
        <v>64</v>
      </c>
      <c r="D2726" t="s">
        <v>473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431</v>
      </c>
      <c r="C2727" t="s">
        <v>64</v>
      </c>
      <c r="D2727" t="s">
        <v>473</v>
      </c>
      <c r="E2727" t="s">
        <v>473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431</v>
      </c>
      <c r="C2728" t="s">
        <v>64</v>
      </c>
      <c r="D2728" t="s">
        <v>452</v>
      </c>
      <c r="E2728" t="s">
        <v>452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431</v>
      </c>
      <c r="C2729" t="s">
        <v>64</v>
      </c>
      <c r="D2729" t="s">
        <v>604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431</v>
      </c>
      <c r="C2730" t="s">
        <v>64</v>
      </c>
      <c r="D2730" t="s">
        <v>604</v>
      </c>
      <c r="E2730" t="s">
        <v>604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431</v>
      </c>
      <c r="C2731" t="s">
        <v>64</v>
      </c>
      <c r="D2731" t="s">
        <v>474</v>
      </c>
      <c r="E2731" t="s">
        <v>474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431</v>
      </c>
      <c r="C2732" t="s">
        <v>64</v>
      </c>
      <c r="D2732" t="s">
        <v>472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431</v>
      </c>
      <c r="C2733" t="s">
        <v>64</v>
      </c>
      <c r="D2733" t="s">
        <v>472</v>
      </c>
      <c r="E2733" t="s">
        <v>472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431</v>
      </c>
      <c r="C2734" t="s">
        <v>64</v>
      </c>
      <c r="D2734" t="s">
        <v>479</v>
      </c>
      <c r="E2734" t="s">
        <v>479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431</v>
      </c>
      <c r="C2735" t="s">
        <v>66</v>
      </c>
      <c r="D2735" t="s">
        <v>471</v>
      </c>
      <c r="E2735" t="s">
        <v>471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431</v>
      </c>
      <c r="C2736" t="s">
        <v>66</v>
      </c>
      <c r="D2736" t="s">
        <v>450</v>
      </c>
      <c r="E2736" t="s">
        <v>450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431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431</v>
      </c>
      <c r="C2738" t="s">
        <v>66</v>
      </c>
      <c r="D2738" t="s">
        <v>141</v>
      </c>
      <c r="E2738" t="s">
        <v>451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431</v>
      </c>
      <c r="C2739" t="s">
        <v>66</v>
      </c>
      <c r="D2739" t="s">
        <v>141</v>
      </c>
      <c r="E2739" t="s">
        <v>473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431</v>
      </c>
      <c r="C2740" t="s">
        <v>66</v>
      </c>
      <c r="D2740" t="s">
        <v>141</v>
      </c>
      <c r="E2740" t="s">
        <v>604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431</v>
      </c>
      <c r="C2741" t="s">
        <v>66</v>
      </c>
      <c r="D2741" t="s">
        <v>141</v>
      </c>
      <c r="E2741" t="s">
        <v>472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431</v>
      </c>
      <c r="C2742" t="s">
        <v>66</v>
      </c>
      <c r="D2742" t="s">
        <v>451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431</v>
      </c>
      <c r="C2743" t="s">
        <v>66</v>
      </c>
      <c r="D2743" t="s">
        <v>451</v>
      </c>
      <c r="E2743" t="s">
        <v>451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431</v>
      </c>
      <c r="C2744" t="s">
        <v>66</v>
      </c>
      <c r="D2744" t="s">
        <v>451</v>
      </c>
      <c r="E2744" t="s">
        <v>472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431</v>
      </c>
      <c r="C2745" t="s">
        <v>66</v>
      </c>
      <c r="D2745" t="s">
        <v>473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431</v>
      </c>
      <c r="C2746" t="s">
        <v>66</v>
      </c>
      <c r="D2746" t="s">
        <v>473</v>
      </c>
      <c r="E2746" t="s">
        <v>473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431</v>
      </c>
      <c r="C2747" t="s">
        <v>66</v>
      </c>
      <c r="D2747" t="s">
        <v>604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431</v>
      </c>
      <c r="C2748" t="s">
        <v>66</v>
      </c>
      <c r="D2748" t="s">
        <v>604</v>
      </c>
      <c r="E2748" t="s">
        <v>604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431</v>
      </c>
      <c r="C2749" t="s">
        <v>66</v>
      </c>
      <c r="D2749" t="s">
        <v>472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431</v>
      </c>
      <c r="C2750" t="s">
        <v>66</v>
      </c>
      <c r="D2750" t="s">
        <v>472</v>
      </c>
      <c r="E2750" t="s">
        <v>472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431</v>
      </c>
      <c r="C2751" t="s">
        <v>66</v>
      </c>
      <c r="D2751" t="s">
        <v>453</v>
      </c>
      <c r="E2751" t="s">
        <v>453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431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431</v>
      </c>
      <c r="C2753" t="s">
        <v>68</v>
      </c>
      <c r="D2753" t="s">
        <v>471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431</v>
      </c>
      <c r="C2754" t="s">
        <v>68</v>
      </c>
      <c r="D2754" t="s">
        <v>450</v>
      </c>
      <c r="E2754" t="s">
        <v>450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431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431</v>
      </c>
      <c r="C2756" t="s">
        <v>68</v>
      </c>
      <c r="D2756" t="s">
        <v>141</v>
      </c>
      <c r="E2756" t="s">
        <v>473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431</v>
      </c>
      <c r="C2757" t="s">
        <v>68</v>
      </c>
      <c r="D2757" t="s">
        <v>141</v>
      </c>
      <c r="E2757" t="s">
        <v>604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431</v>
      </c>
      <c r="C2758" t="s">
        <v>68</v>
      </c>
      <c r="D2758" t="s">
        <v>141</v>
      </c>
      <c r="E2758" t="s">
        <v>472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431</v>
      </c>
      <c r="C2759" t="s">
        <v>68</v>
      </c>
      <c r="D2759" t="s">
        <v>451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431</v>
      </c>
      <c r="C2760" t="s">
        <v>68</v>
      </c>
      <c r="D2760" t="s">
        <v>451</v>
      </c>
      <c r="E2760" t="s">
        <v>451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431</v>
      </c>
      <c r="C2761" t="s">
        <v>68</v>
      </c>
      <c r="D2761" t="s">
        <v>451</v>
      </c>
      <c r="E2761" t="s">
        <v>472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431</v>
      </c>
      <c r="C2762" t="s">
        <v>68</v>
      </c>
      <c r="D2762" t="s">
        <v>473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431</v>
      </c>
      <c r="C2763" t="s">
        <v>68</v>
      </c>
      <c r="D2763" t="s">
        <v>473</v>
      </c>
      <c r="E2763" t="s">
        <v>473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431</v>
      </c>
      <c r="C2764" t="s">
        <v>68</v>
      </c>
      <c r="D2764" t="s">
        <v>452</v>
      </c>
      <c r="E2764" t="s">
        <v>452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431</v>
      </c>
      <c r="C2765" t="s">
        <v>68</v>
      </c>
      <c r="D2765" t="s">
        <v>604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431</v>
      </c>
      <c r="C2766" t="s">
        <v>68</v>
      </c>
      <c r="D2766" t="s">
        <v>604</v>
      </c>
      <c r="E2766" t="s">
        <v>604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431</v>
      </c>
      <c r="C2767" t="s">
        <v>68</v>
      </c>
      <c r="D2767" t="s">
        <v>472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431</v>
      </c>
      <c r="C2768" t="s">
        <v>68</v>
      </c>
      <c r="D2768" t="s">
        <v>472</v>
      </c>
      <c r="E2768" t="s">
        <v>472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431</v>
      </c>
      <c r="C2769" t="s">
        <v>68</v>
      </c>
      <c r="D2769" t="s">
        <v>479</v>
      </c>
      <c r="E2769" t="s">
        <v>479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432</v>
      </c>
      <c r="C2770" t="s">
        <v>52</v>
      </c>
      <c r="D2770" t="s">
        <v>450</v>
      </c>
      <c r="E2770" t="s">
        <v>450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432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432</v>
      </c>
      <c r="C2772" t="s">
        <v>52</v>
      </c>
      <c r="D2772" t="s">
        <v>451</v>
      </c>
      <c r="E2772" t="s">
        <v>451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432</v>
      </c>
      <c r="C2773" t="s">
        <v>52</v>
      </c>
      <c r="D2773" t="s">
        <v>452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432</v>
      </c>
      <c r="C2774" t="s">
        <v>52</v>
      </c>
      <c r="D2774" t="s">
        <v>452</v>
      </c>
      <c r="E2774" t="s">
        <v>452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432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432</v>
      </c>
      <c r="C2776" t="s">
        <v>54</v>
      </c>
      <c r="D2776" t="s">
        <v>451</v>
      </c>
      <c r="E2776" t="s">
        <v>451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432</v>
      </c>
      <c r="C2777" t="s">
        <v>54</v>
      </c>
      <c r="D2777" t="s">
        <v>452</v>
      </c>
      <c r="E2777" t="s">
        <v>452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432</v>
      </c>
      <c r="C2778" t="s">
        <v>56</v>
      </c>
      <c r="D2778" t="s">
        <v>450</v>
      </c>
      <c r="E2778" t="s">
        <v>450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432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432</v>
      </c>
      <c r="C2780" t="s">
        <v>56</v>
      </c>
      <c r="D2780" t="s">
        <v>451</v>
      </c>
      <c r="E2780" t="s">
        <v>451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432</v>
      </c>
      <c r="C2781" t="s">
        <v>56</v>
      </c>
      <c r="D2781" t="s">
        <v>452</v>
      </c>
      <c r="E2781" t="s">
        <v>452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432</v>
      </c>
      <c r="C2782" t="s">
        <v>56</v>
      </c>
      <c r="D2782" t="s">
        <v>472</v>
      </c>
      <c r="E2782" t="s">
        <v>472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432</v>
      </c>
      <c r="C2783" t="s">
        <v>58</v>
      </c>
      <c r="D2783" t="s">
        <v>471</v>
      </c>
      <c r="E2783" t="s">
        <v>471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432</v>
      </c>
      <c r="C2784" t="s">
        <v>58</v>
      </c>
      <c r="D2784" t="s">
        <v>450</v>
      </c>
      <c r="E2784" t="s">
        <v>450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432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432</v>
      </c>
      <c r="C2786" t="s">
        <v>58</v>
      </c>
      <c r="D2786" t="s">
        <v>451</v>
      </c>
      <c r="E2786" t="s">
        <v>451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432</v>
      </c>
      <c r="C2787" t="s">
        <v>58</v>
      </c>
      <c r="D2787" t="s">
        <v>452</v>
      </c>
      <c r="E2787" t="s">
        <v>449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432</v>
      </c>
      <c r="C2788" t="s">
        <v>58</v>
      </c>
      <c r="D2788" t="s">
        <v>452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432</v>
      </c>
      <c r="C2789" t="s">
        <v>58</v>
      </c>
      <c r="D2789" t="s">
        <v>452</v>
      </c>
      <c r="E2789" t="s">
        <v>451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432</v>
      </c>
      <c r="C2790" t="s">
        <v>58</v>
      </c>
      <c r="D2790" t="s">
        <v>452</v>
      </c>
      <c r="E2790" t="s">
        <v>452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432</v>
      </c>
      <c r="C2791" t="s">
        <v>60</v>
      </c>
      <c r="D2791" t="s">
        <v>471</v>
      </c>
      <c r="E2791" t="s">
        <v>471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432</v>
      </c>
      <c r="C2792" t="s">
        <v>60</v>
      </c>
      <c r="D2792" t="s">
        <v>471</v>
      </c>
      <c r="E2792" t="s">
        <v>451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432</v>
      </c>
      <c r="C2793" t="s">
        <v>60</v>
      </c>
      <c r="D2793" t="s">
        <v>450</v>
      </c>
      <c r="E2793" t="s">
        <v>450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432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432</v>
      </c>
      <c r="C2795" t="s">
        <v>60</v>
      </c>
      <c r="D2795" t="s">
        <v>451</v>
      </c>
      <c r="E2795" t="s">
        <v>471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432</v>
      </c>
      <c r="C2796" t="s">
        <v>60</v>
      </c>
      <c r="D2796" t="s">
        <v>451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432</v>
      </c>
      <c r="C2797" t="s">
        <v>60</v>
      </c>
      <c r="D2797" t="s">
        <v>451</v>
      </c>
      <c r="E2797" t="s">
        <v>451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432</v>
      </c>
      <c r="C2798" t="s">
        <v>60</v>
      </c>
      <c r="D2798" t="s">
        <v>451</v>
      </c>
      <c r="E2798" t="s">
        <v>473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432</v>
      </c>
      <c r="C2799" t="s">
        <v>60</v>
      </c>
      <c r="D2799" t="s">
        <v>451</v>
      </c>
      <c r="E2799" t="s">
        <v>477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432</v>
      </c>
      <c r="C2800" t="s">
        <v>60</v>
      </c>
      <c r="D2800" t="s">
        <v>451</v>
      </c>
      <c r="E2800" t="s">
        <v>472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432</v>
      </c>
      <c r="C2801" t="s">
        <v>60</v>
      </c>
      <c r="D2801" t="s">
        <v>473</v>
      </c>
      <c r="E2801" t="s">
        <v>473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432</v>
      </c>
      <c r="C2802" t="s">
        <v>60</v>
      </c>
      <c r="D2802" t="s">
        <v>452</v>
      </c>
      <c r="E2802" t="s">
        <v>450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432</v>
      </c>
      <c r="C2803" t="s">
        <v>60</v>
      </c>
      <c r="D2803" t="s">
        <v>452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432</v>
      </c>
      <c r="C2804" t="s">
        <v>60</v>
      </c>
      <c r="D2804" t="s">
        <v>452</v>
      </c>
      <c r="E2804" t="s">
        <v>451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432</v>
      </c>
      <c r="C2805" t="s">
        <v>60</v>
      </c>
      <c r="D2805" t="s">
        <v>452</v>
      </c>
      <c r="E2805" t="s">
        <v>452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432</v>
      </c>
      <c r="C2806" t="s">
        <v>60</v>
      </c>
      <c r="D2806" t="s">
        <v>452</v>
      </c>
      <c r="E2806" t="s">
        <v>604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432</v>
      </c>
      <c r="C2807" t="s">
        <v>60</v>
      </c>
      <c r="D2807" t="s">
        <v>452</v>
      </c>
      <c r="E2807" t="s">
        <v>472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432</v>
      </c>
      <c r="C2808" t="s">
        <v>60</v>
      </c>
      <c r="D2808" t="s">
        <v>604</v>
      </c>
      <c r="E2808" t="s">
        <v>604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432</v>
      </c>
      <c r="C2809" t="s">
        <v>60</v>
      </c>
      <c r="D2809" t="s">
        <v>472</v>
      </c>
      <c r="E2809" t="s">
        <v>472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432</v>
      </c>
      <c r="C2810" t="s">
        <v>60</v>
      </c>
      <c r="D2810" t="s">
        <v>453</v>
      </c>
      <c r="E2810" t="s">
        <v>453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432</v>
      </c>
      <c r="C2811" t="s">
        <v>60</v>
      </c>
      <c r="D2811" t="s">
        <v>475</v>
      </c>
      <c r="E2811" t="s">
        <v>475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432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432</v>
      </c>
      <c r="C2813" t="s">
        <v>62</v>
      </c>
      <c r="D2813" t="s">
        <v>471</v>
      </c>
      <c r="E2813" t="s">
        <v>471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432</v>
      </c>
      <c r="C2814" t="s">
        <v>62</v>
      </c>
      <c r="D2814" t="s">
        <v>471</v>
      </c>
      <c r="E2814" t="s">
        <v>451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432</v>
      </c>
      <c r="C2815" t="s">
        <v>62</v>
      </c>
      <c r="D2815" t="s">
        <v>471</v>
      </c>
      <c r="E2815" t="s">
        <v>452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432</v>
      </c>
      <c r="C2816" t="s">
        <v>62</v>
      </c>
      <c r="D2816" t="s">
        <v>450</v>
      </c>
      <c r="E2816" t="s">
        <v>450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432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432</v>
      </c>
      <c r="C2818" t="s">
        <v>62</v>
      </c>
      <c r="D2818" t="s">
        <v>141</v>
      </c>
      <c r="E2818" t="s">
        <v>472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432</v>
      </c>
      <c r="C2819" t="s">
        <v>62</v>
      </c>
      <c r="D2819" t="s">
        <v>451</v>
      </c>
      <c r="E2819" t="s">
        <v>450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432</v>
      </c>
      <c r="C2820" t="s">
        <v>62</v>
      </c>
      <c r="D2820" t="s">
        <v>451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432</v>
      </c>
      <c r="C2821" t="s">
        <v>62</v>
      </c>
      <c r="D2821" t="s">
        <v>451</v>
      </c>
      <c r="E2821" t="s">
        <v>451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432</v>
      </c>
      <c r="C2822" t="s">
        <v>62</v>
      </c>
      <c r="D2822" t="s">
        <v>451</v>
      </c>
      <c r="E2822" t="s">
        <v>473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432</v>
      </c>
      <c r="C2823" t="s">
        <v>62</v>
      </c>
      <c r="D2823" t="s">
        <v>451</v>
      </c>
      <c r="E2823" t="s">
        <v>452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432</v>
      </c>
      <c r="C2824" t="s">
        <v>62</v>
      </c>
      <c r="D2824" t="s">
        <v>473</v>
      </c>
      <c r="E2824" t="s">
        <v>451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432</v>
      </c>
      <c r="C2825" t="s">
        <v>62</v>
      </c>
      <c r="D2825" t="s">
        <v>473</v>
      </c>
      <c r="E2825" t="s">
        <v>473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432</v>
      </c>
      <c r="C2826" t="s">
        <v>62</v>
      </c>
      <c r="D2826" t="s">
        <v>452</v>
      </c>
      <c r="E2826" t="s">
        <v>450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432</v>
      </c>
      <c r="C2827" t="s">
        <v>62</v>
      </c>
      <c r="D2827" t="s">
        <v>452</v>
      </c>
      <c r="E2827" t="s">
        <v>452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432</v>
      </c>
      <c r="C2828" t="s">
        <v>62</v>
      </c>
      <c r="D2828" t="s">
        <v>452</v>
      </c>
      <c r="E2828" t="s">
        <v>472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432</v>
      </c>
      <c r="C2829" t="s">
        <v>62</v>
      </c>
      <c r="D2829" t="s">
        <v>604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432</v>
      </c>
      <c r="C2830" t="s">
        <v>62</v>
      </c>
      <c r="D2830" t="s">
        <v>604</v>
      </c>
      <c r="E2830" t="s">
        <v>452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432</v>
      </c>
      <c r="C2831" t="s">
        <v>62</v>
      </c>
      <c r="D2831" t="s">
        <v>604</v>
      </c>
      <c r="E2831" t="s">
        <v>604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432</v>
      </c>
      <c r="C2832" t="s">
        <v>62</v>
      </c>
      <c r="D2832" t="s">
        <v>472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432</v>
      </c>
      <c r="C2833" t="s">
        <v>62</v>
      </c>
      <c r="D2833" t="s">
        <v>472</v>
      </c>
      <c r="E2833" t="s">
        <v>472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432</v>
      </c>
      <c r="C2834" t="s">
        <v>62</v>
      </c>
      <c r="D2834" t="s">
        <v>479</v>
      </c>
      <c r="E2834" t="s">
        <v>479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432</v>
      </c>
      <c r="C2835" t="s">
        <v>62</v>
      </c>
      <c r="D2835" t="s">
        <v>453</v>
      </c>
      <c r="E2835" t="s">
        <v>453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432</v>
      </c>
      <c r="C2836" t="s">
        <v>62</v>
      </c>
      <c r="D2836" t="s">
        <v>475</v>
      </c>
      <c r="E2836" t="s">
        <v>475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432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432</v>
      </c>
      <c r="C2838" t="s">
        <v>64</v>
      </c>
      <c r="D2838" t="s">
        <v>603</v>
      </c>
      <c r="E2838" t="s">
        <v>603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432</v>
      </c>
      <c r="C2839" t="s">
        <v>64</v>
      </c>
      <c r="D2839" t="s">
        <v>471</v>
      </c>
      <c r="E2839" t="s">
        <v>471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432</v>
      </c>
      <c r="C2840" t="s">
        <v>64</v>
      </c>
      <c r="D2840" t="s">
        <v>450</v>
      </c>
      <c r="E2840" t="s">
        <v>450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432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432</v>
      </c>
      <c r="C2842" t="s">
        <v>64</v>
      </c>
      <c r="D2842" t="s">
        <v>141</v>
      </c>
      <c r="E2842" t="s">
        <v>473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432</v>
      </c>
      <c r="C2843" t="s">
        <v>64</v>
      </c>
      <c r="D2843" t="s">
        <v>141</v>
      </c>
      <c r="E2843" t="s">
        <v>604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432</v>
      </c>
      <c r="C2844" t="s">
        <v>64</v>
      </c>
      <c r="D2844" t="s">
        <v>141</v>
      </c>
      <c r="E2844" t="s">
        <v>472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432</v>
      </c>
      <c r="C2845" t="s">
        <v>64</v>
      </c>
      <c r="D2845" t="s">
        <v>451</v>
      </c>
      <c r="E2845" t="s">
        <v>471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432</v>
      </c>
      <c r="C2846" t="s">
        <v>64</v>
      </c>
      <c r="D2846" t="s">
        <v>451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432</v>
      </c>
      <c r="C2847" t="s">
        <v>64</v>
      </c>
      <c r="D2847" t="s">
        <v>451</v>
      </c>
      <c r="E2847" t="s">
        <v>451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432</v>
      </c>
      <c r="C2848" t="s">
        <v>64</v>
      </c>
      <c r="D2848" t="s">
        <v>451</v>
      </c>
      <c r="E2848" t="s">
        <v>473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432</v>
      </c>
      <c r="C2849" t="s">
        <v>64</v>
      </c>
      <c r="D2849" t="s">
        <v>451</v>
      </c>
      <c r="E2849" t="s">
        <v>452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432</v>
      </c>
      <c r="C2850" t="s">
        <v>64</v>
      </c>
      <c r="D2850" t="s">
        <v>473</v>
      </c>
      <c r="E2850" t="s">
        <v>473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432</v>
      </c>
      <c r="C2851" t="s">
        <v>64</v>
      </c>
      <c r="D2851" t="s">
        <v>452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432</v>
      </c>
      <c r="C2852" t="s">
        <v>64</v>
      </c>
      <c r="D2852" t="s">
        <v>452</v>
      </c>
      <c r="E2852" t="s">
        <v>452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432</v>
      </c>
      <c r="C2853" t="s">
        <v>64</v>
      </c>
      <c r="D2853" t="s">
        <v>604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432</v>
      </c>
      <c r="C2854" t="s">
        <v>64</v>
      </c>
      <c r="D2854" t="s">
        <v>604</v>
      </c>
      <c r="E2854" t="s">
        <v>452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432</v>
      </c>
      <c r="C2855" t="s">
        <v>64</v>
      </c>
      <c r="D2855" t="s">
        <v>604</v>
      </c>
      <c r="E2855" t="s">
        <v>604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432</v>
      </c>
      <c r="C2856" t="s">
        <v>64</v>
      </c>
      <c r="D2856" t="s">
        <v>472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432</v>
      </c>
      <c r="C2857" t="s">
        <v>64</v>
      </c>
      <c r="D2857" t="s">
        <v>472</v>
      </c>
      <c r="E2857" t="s">
        <v>451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432</v>
      </c>
      <c r="C2858" t="s">
        <v>64</v>
      </c>
      <c r="D2858" t="s">
        <v>472</v>
      </c>
      <c r="E2858" t="s">
        <v>472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432</v>
      </c>
      <c r="C2859" t="s">
        <v>64</v>
      </c>
      <c r="D2859" t="s">
        <v>453</v>
      </c>
      <c r="E2859" t="s">
        <v>453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432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432</v>
      </c>
      <c r="C2861" t="s">
        <v>66</v>
      </c>
      <c r="D2861" t="s">
        <v>471</v>
      </c>
      <c r="E2861" t="s">
        <v>471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432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432</v>
      </c>
      <c r="C2863" t="s">
        <v>66</v>
      </c>
      <c r="D2863" t="s">
        <v>141</v>
      </c>
      <c r="E2863" t="s">
        <v>473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432</v>
      </c>
      <c r="C2864" t="s">
        <v>66</v>
      </c>
      <c r="D2864" t="s">
        <v>141</v>
      </c>
      <c r="E2864" t="s">
        <v>452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432</v>
      </c>
      <c r="C2865" t="s">
        <v>66</v>
      </c>
      <c r="D2865" t="s">
        <v>141</v>
      </c>
      <c r="E2865" t="s">
        <v>472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432</v>
      </c>
      <c r="C2866" t="s">
        <v>66</v>
      </c>
      <c r="D2866" t="s">
        <v>451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432</v>
      </c>
      <c r="C2867" t="s">
        <v>66</v>
      </c>
      <c r="D2867" t="s">
        <v>451</v>
      </c>
      <c r="E2867" t="s">
        <v>451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432</v>
      </c>
      <c r="C2868" t="s">
        <v>66</v>
      </c>
      <c r="D2868" t="s">
        <v>473</v>
      </c>
      <c r="E2868" t="s">
        <v>473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432</v>
      </c>
      <c r="C2869" t="s">
        <v>66</v>
      </c>
      <c r="D2869" t="s">
        <v>452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432</v>
      </c>
      <c r="C2870" t="s">
        <v>66</v>
      </c>
      <c r="D2870" t="s">
        <v>452</v>
      </c>
      <c r="E2870" t="s">
        <v>452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432</v>
      </c>
      <c r="C2871" t="s">
        <v>66</v>
      </c>
      <c r="D2871" t="s">
        <v>604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432</v>
      </c>
      <c r="C2872" t="s">
        <v>66</v>
      </c>
      <c r="D2872" t="s">
        <v>604</v>
      </c>
      <c r="E2872" t="s">
        <v>604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432</v>
      </c>
      <c r="C2873" t="s">
        <v>66</v>
      </c>
      <c r="D2873" t="s">
        <v>472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432</v>
      </c>
      <c r="C2874" t="s">
        <v>66</v>
      </c>
      <c r="D2874" t="s">
        <v>472</v>
      </c>
      <c r="E2874" t="s">
        <v>472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432</v>
      </c>
      <c r="C2875" t="s">
        <v>66</v>
      </c>
      <c r="D2875" t="s">
        <v>479</v>
      </c>
      <c r="E2875" t="s">
        <v>479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432</v>
      </c>
      <c r="C2876" t="s">
        <v>66</v>
      </c>
      <c r="D2876" t="s">
        <v>453</v>
      </c>
      <c r="E2876" t="s">
        <v>453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432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432</v>
      </c>
      <c r="C2878" t="s">
        <v>68</v>
      </c>
      <c r="D2878" t="s">
        <v>450</v>
      </c>
      <c r="E2878" t="s">
        <v>450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432</v>
      </c>
      <c r="C2879" t="s">
        <v>68</v>
      </c>
      <c r="D2879" t="s">
        <v>141</v>
      </c>
      <c r="E2879" t="s">
        <v>450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432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432</v>
      </c>
      <c r="C2881" t="s">
        <v>68</v>
      </c>
      <c r="D2881" t="s">
        <v>141</v>
      </c>
      <c r="E2881" t="s">
        <v>473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432</v>
      </c>
      <c r="C2882" t="s">
        <v>68</v>
      </c>
      <c r="D2882" t="s">
        <v>141</v>
      </c>
      <c r="E2882" t="s">
        <v>452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432</v>
      </c>
      <c r="C2883" t="s">
        <v>68</v>
      </c>
      <c r="D2883" t="s">
        <v>141</v>
      </c>
      <c r="E2883" t="s">
        <v>604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432</v>
      </c>
      <c r="C2884" t="s">
        <v>68</v>
      </c>
      <c r="D2884" t="s">
        <v>141</v>
      </c>
      <c r="E2884" t="s">
        <v>472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432</v>
      </c>
      <c r="C2885" t="s">
        <v>68</v>
      </c>
      <c r="D2885" t="s">
        <v>141</v>
      </c>
      <c r="E2885" t="s">
        <v>479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432</v>
      </c>
      <c r="C2886" t="s">
        <v>68</v>
      </c>
      <c r="D2886" t="s">
        <v>451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432</v>
      </c>
      <c r="C2887" t="s">
        <v>68</v>
      </c>
      <c r="D2887" t="s">
        <v>451</v>
      </c>
      <c r="E2887" t="s">
        <v>451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432</v>
      </c>
      <c r="C2888" t="s">
        <v>68</v>
      </c>
      <c r="D2888" t="s">
        <v>451</v>
      </c>
      <c r="E2888" t="s">
        <v>472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432</v>
      </c>
      <c r="C2889" t="s">
        <v>68</v>
      </c>
      <c r="D2889" t="s">
        <v>473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432</v>
      </c>
      <c r="C2890" t="s">
        <v>68</v>
      </c>
      <c r="D2890" t="s">
        <v>473</v>
      </c>
      <c r="E2890" t="s">
        <v>473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432</v>
      </c>
      <c r="C2891" t="s">
        <v>68</v>
      </c>
      <c r="D2891" t="s">
        <v>473</v>
      </c>
      <c r="E2891" t="s">
        <v>472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432</v>
      </c>
      <c r="C2892" t="s">
        <v>68</v>
      </c>
      <c r="D2892" t="s">
        <v>452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432</v>
      </c>
      <c r="C2893" t="s">
        <v>68</v>
      </c>
      <c r="D2893" t="s">
        <v>452</v>
      </c>
      <c r="E2893" t="s">
        <v>452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432</v>
      </c>
      <c r="C2894" t="s">
        <v>68</v>
      </c>
      <c r="D2894" t="s">
        <v>604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432</v>
      </c>
      <c r="C2895" t="s">
        <v>68</v>
      </c>
      <c r="D2895" t="s">
        <v>604</v>
      </c>
      <c r="E2895" t="s">
        <v>452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432</v>
      </c>
      <c r="C2896" t="s">
        <v>68</v>
      </c>
      <c r="D2896" t="s">
        <v>604</v>
      </c>
      <c r="E2896" t="s">
        <v>604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432</v>
      </c>
      <c r="C2897" t="s">
        <v>68</v>
      </c>
      <c r="D2897" t="s">
        <v>474</v>
      </c>
      <c r="E2897" t="s">
        <v>474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432</v>
      </c>
      <c r="C2898" t="s">
        <v>68</v>
      </c>
      <c r="D2898" t="s">
        <v>472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432</v>
      </c>
      <c r="C2899" t="s">
        <v>68</v>
      </c>
      <c r="D2899" t="s">
        <v>472</v>
      </c>
      <c r="E2899" t="s">
        <v>451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432</v>
      </c>
      <c r="C2900" t="s">
        <v>68</v>
      </c>
      <c r="D2900" t="s">
        <v>472</v>
      </c>
      <c r="E2900" t="s">
        <v>604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432</v>
      </c>
      <c r="C2901" t="s">
        <v>68</v>
      </c>
      <c r="D2901" t="s">
        <v>472</v>
      </c>
      <c r="E2901" t="s">
        <v>472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432</v>
      </c>
      <c r="C2902" t="s">
        <v>68</v>
      </c>
      <c r="D2902" t="s">
        <v>479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432</v>
      </c>
      <c r="C2903" t="s">
        <v>68</v>
      </c>
      <c r="D2903" t="s">
        <v>479</v>
      </c>
      <c r="E2903" t="s">
        <v>479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0" t="s">
        <v>528</v>
      </c>
      <c r="B1" s="1120"/>
      <c r="C1" s="1120"/>
      <c r="D1" s="1120"/>
      <c r="E1" s="1120"/>
      <c r="F1" s="1120"/>
      <c r="G1" s="1120"/>
      <c r="H1" s="1120"/>
      <c r="I1" s="1120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  <c r="AU4" s="94" t="s">
        <v>460</v>
      </c>
      <c r="AV4" s="94" t="s">
        <v>460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s="245" t="s">
        <v>444</v>
      </c>
      <c r="AH6" s="245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s="245" t="s">
        <v>462</v>
      </c>
      <c r="AO6" s="245" t="s">
        <v>463</v>
      </c>
      <c r="AP6" s="245" t="s">
        <v>464</v>
      </c>
      <c r="AQ6" s="245" t="s">
        <v>465</v>
      </c>
      <c r="AR6" t="s">
        <v>466</v>
      </c>
      <c r="AS6" t="s">
        <v>467</v>
      </c>
      <c r="AT6" t="s">
        <v>468</v>
      </c>
      <c r="AU6" t="s">
        <v>469</v>
      </c>
      <c r="AV6" s="245" t="s">
        <v>470</v>
      </c>
    </row>
    <row r="7" spans="1:48" hidden="1">
      <c r="B7" t="s">
        <v>400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614</v>
      </c>
      <c r="AE7" t="s">
        <v>614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400</v>
      </c>
      <c r="C8" t="s">
        <v>52</v>
      </c>
      <c r="D8" t="s">
        <v>451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471</v>
      </c>
      <c r="AC8" t="s">
        <v>472</v>
      </c>
      <c r="AD8" t="s">
        <v>471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400</v>
      </c>
      <c r="C9" t="s">
        <v>52</v>
      </c>
      <c r="D9" t="s">
        <v>451</v>
      </c>
      <c r="E9" t="s">
        <v>451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471</v>
      </c>
      <c r="AC9" t="s">
        <v>472</v>
      </c>
      <c r="AD9" t="s">
        <v>471</v>
      </c>
      <c r="AE9" t="s">
        <v>614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400</v>
      </c>
      <c r="C10" t="s">
        <v>52</v>
      </c>
      <c r="D10" t="s">
        <v>452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471</v>
      </c>
      <c r="AC10" t="s">
        <v>479</v>
      </c>
      <c r="AD10" t="s">
        <v>471</v>
      </c>
      <c r="AE10" t="s">
        <v>614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400</v>
      </c>
      <c r="C11" t="s">
        <v>52</v>
      </c>
      <c r="D11" t="s">
        <v>452</v>
      </c>
      <c r="E11" t="s">
        <v>452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450</v>
      </c>
      <c r="AC11" t="s">
        <v>450</v>
      </c>
      <c r="AD11" t="s">
        <v>450</v>
      </c>
      <c r="AE11" t="s">
        <v>614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400</v>
      </c>
      <c r="C12" t="s">
        <v>54</v>
      </c>
      <c r="D12" t="s">
        <v>450</v>
      </c>
      <c r="E12" t="s">
        <v>450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450</v>
      </c>
      <c r="AC12" t="s">
        <v>450</v>
      </c>
      <c r="AD12" t="s">
        <v>141</v>
      </c>
      <c r="AE12" t="s">
        <v>614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400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450</v>
      </c>
      <c r="AC13" t="s">
        <v>473</v>
      </c>
      <c r="AD13" t="s">
        <v>450</v>
      </c>
      <c r="AE13" t="s">
        <v>614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400</v>
      </c>
      <c r="C14" t="s">
        <v>54</v>
      </c>
      <c r="D14" t="s">
        <v>451</v>
      </c>
      <c r="E14" t="s">
        <v>451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450</v>
      </c>
      <c r="AC14" t="s">
        <v>629</v>
      </c>
      <c r="AD14" t="s">
        <v>450</v>
      </c>
      <c r="AE14" t="s">
        <v>614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400</v>
      </c>
      <c r="C15" t="s">
        <v>54</v>
      </c>
      <c r="D15" t="s">
        <v>452</v>
      </c>
      <c r="E15" t="s">
        <v>452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450</v>
      </c>
      <c r="AC15" t="s">
        <v>472</v>
      </c>
      <c r="AD15" t="s">
        <v>450</v>
      </c>
      <c r="AE15" t="s">
        <v>614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400</v>
      </c>
      <c r="C16" t="s">
        <v>54</v>
      </c>
      <c r="D16" t="s">
        <v>479</v>
      </c>
      <c r="E16" t="s">
        <v>479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450</v>
      </c>
      <c r="AC16" t="s">
        <v>472</v>
      </c>
      <c r="AD16" t="s">
        <v>141</v>
      </c>
      <c r="AE16" t="s">
        <v>614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400</v>
      </c>
      <c r="C17" t="s">
        <v>56</v>
      </c>
      <c r="D17" t="s">
        <v>450</v>
      </c>
      <c r="E17" t="s">
        <v>450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450</v>
      </c>
      <c r="AC17" t="s">
        <v>614</v>
      </c>
      <c r="AD17" t="s">
        <v>450</v>
      </c>
      <c r="AE17" t="s">
        <v>614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400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450</v>
      </c>
      <c r="AC18" t="s">
        <v>479</v>
      </c>
      <c r="AD18" t="s">
        <v>450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400</v>
      </c>
      <c r="C19" t="s">
        <v>56</v>
      </c>
      <c r="D19" t="s">
        <v>451</v>
      </c>
      <c r="E19" t="s">
        <v>451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450</v>
      </c>
      <c r="AC19" t="s">
        <v>479</v>
      </c>
      <c r="AD19" t="s">
        <v>450</v>
      </c>
      <c r="AE19" t="s">
        <v>614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400</v>
      </c>
      <c r="C20" t="s">
        <v>56</v>
      </c>
      <c r="D20" t="s">
        <v>451</v>
      </c>
      <c r="E20" t="s">
        <v>473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450</v>
      </c>
      <c r="AC20" t="s">
        <v>479</v>
      </c>
      <c r="AD20" t="s">
        <v>141</v>
      </c>
      <c r="AE20" t="s">
        <v>614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400</v>
      </c>
      <c r="C21" t="s">
        <v>56</v>
      </c>
      <c r="D21" t="s">
        <v>452</v>
      </c>
      <c r="E21" t="s">
        <v>452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450</v>
      </c>
      <c r="AC21" t="s">
        <v>475</v>
      </c>
      <c r="AD21" t="s">
        <v>450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400</v>
      </c>
      <c r="C22" t="s">
        <v>58</v>
      </c>
      <c r="D22" t="s">
        <v>450</v>
      </c>
      <c r="E22" t="s">
        <v>450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628</v>
      </c>
      <c r="AD22" t="s">
        <v>141</v>
      </c>
      <c r="AE22" t="s">
        <v>614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400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471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400</v>
      </c>
      <c r="C24" t="s">
        <v>58</v>
      </c>
      <c r="D24" t="s">
        <v>451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471</v>
      </c>
      <c r="AD24" t="s">
        <v>141</v>
      </c>
      <c r="AE24" t="s">
        <v>614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400</v>
      </c>
      <c r="C25" t="s">
        <v>58</v>
      </c>
      <c r="D25" t="s">
        <v>451</v>
      </c>
      <c r="E25" t="s">
        <v>451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450</v>
      </c>
      <c r="AD25" t="s">
        <v>141</v>
      </c>
      <c r="AE25" t="s">
        <v>614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400</v>
      </c>
      <c r="C26" t="s">
        <v>58</v>
      </c>
      <c r="D26" t="s">
        <v>452</v>
      </c>
      <c r="E26" t="s">
        <v>452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400</v>
      </c>
      <c r="C27" t="s">
        <v>58</v>
      </c>
      <c r="D27" t="s">
        <v>453</v>
      </c>
      <c r="E27" t="s">
        <v>453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614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400</v>
      </c>
      <c r="C28" t="s">
        <v>60</v>
      </c>
      <c r="D28" t="s">
        <v>471</v>
      </c>
      <c r="E28" t="s">
        <v>471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630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400</v>
      </c>
      <c r="C29" t="s">
        <v>60</v>
      </c>
      <c r="D29" t="s">
        <v>450</v>
      </c>
      <c r="E29" t="s">
        <v>450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630</v>
      </c>
      <c r="AD29" t="s">
        <v>141</v>
      </c>
      <c r="AE29" t="s">
        <v>614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400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630</v>
      </c>
      <c r="AD30" t="s">
        <v>451</v>
      </c>
      <c r="AE30" t="s">
        <v>614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400</v>
      </c>
      <c r="C31" t="s">
        <v>60</v>
      </c>
      <c r="D31" t="s">
        <v>451</v>
      </c>
      <c r="E31" t="s">
        <v>471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473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400</v>
      </c>
      <c r="C32" t="s">
        <v>60</v>
      </c>
      <c r="D32" t="s">
        <v>451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473</v>
      </c>
      <c r="AD32" t="s">
        <v>141</v>
      </c>
      <c r="AE32" t="s">
        <v>614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400</v>
      </c>
      <c r="C33" t="s">
        <v>60</v>
      </c>
      <c r="D33" t="s">
        <v>451</v>
      </c>
      <c r="E33" t="s">
        <v>451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452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400</v>
      </c>
      <c r="C34" t="s">
        <v>60</v>
      </c>
      <c r="D34" t="s">
        <v>451</v>
      </c>
      <c r="E34" t="s">
        <v>473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452</v>
      </c>
      <c r="AD34" t="s">
        <v>141</v>
      </c>
      <c r="AE34" t="s">
        <v>614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400</v>
      </c>
      <c r="C35" t="s">
        <v>60</v>
      </c>
      <c r="D35" t="s">
        <v>451</v>
      </c>
      <c r="E35" t="s">
        <v>472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452</v>
      </c>
      <c r="AD35" t="s">
        <v>452</v>
      </c>
      <c r="AE35" t="s">
        <v>614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400</v>
      </c>
      <c r="C36" t="s">
        <v>60</v>
      </c>
      <c r="D36" t="s">
        <v>452</v>
      </c>
      <c r="E36" t="s">
        <v>451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629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400</v>
      </c>
      <c r="C37" t="s">
        <v>60</v>
      </c>
      <c r="D37" t="s">
        <v>452</v>
      </c>
      <c r="E37" t="s">
        <v>452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629</v>
      </c>
      <c r="AD37" t="s">
        <v>141</v>
      </c>
      <c r="AE37" t="s">
        <v>614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400</v>
      </c>
      <c r="C38" t="s">
        <v>60</v>
      </c>
      <c r="D38" t="s">
        <v>604</v>
      </c>
      <c r="E38" t="s">
        <v>604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629</v>
      </c>
      <c r="AD38" t="s">
        <v>451</v>
      </c>
      <c r="AE38" t="s">
        <v>614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400</v>
      </c>
      <c r="C39" t="s">
        <v>60</v>
      </c>
      <c r="D39" t="s">
        <v>472</v>
      </c>
      <c r="E39" t="s">
        <v>472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629</v>
      </c>
      <c r="AD39" t="s">
        <v>452</v>
      </c>
      <c r="AE39" t="s">
        <v>614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400</v>
      </c>
      <c r="C40" t="s">
        <v>60</v>
      </c>
      <c r="D40" t="s">
        <v>479</v>
      </c>
      <c r="E40" t="s">
        <v>479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474</v>
      </c>
      <c r="AD40" t="s">
        <v>141</v>
      </c>
      <c r="AE40" t="s">
        <v>614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400</v>
      </c>
      <c r="C41" t="s">
        <v>60</v>
      </c>
      <c r="D41" t="s">
        <v>453</v>
      </c>
      <c r="E41" t="s">
        <v>453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477</v>
      </c>
      <c r="AD41" t="s">
        <v>141</v>
      </c>
      <c r="AE41" t="s">
        <v>614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400</v>
      </c>
      <c r="C42" t="s">
        <v>62</v>
      </c>
      <c r="D42" t="s">
        <v>450</v>
      </c>
      <c r="E42" t="s">
        <v>450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472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400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472</v>
      </c>
      <c r="AD43" t="s">
        <v>141</v>
      </c>
      <c r="AE43" t="s">
        <v>614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400</v>
      </c>
      <c r="C44" t="s">
        <v>62</v>
      </c>
      <c r="D44" t="s">
        <v>451</v>
      </c>
      <c r="E44" t="s">
        <v>451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472</v>
      </c>
      <c r="AD44" t="s">
        <v>451</v>
      </c>
      <c r="AE44" t="s">
        <v>614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400</v>
      </c>
      <c r="C45" t="s">
        <v>62</v>
      </c>
      <c r="D45" t="s">
        <v>451</v>
      </c>
      <c r="E45" t="s">
        <v>473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472</v>
      </c>
      <c r="AD45" t="s">
        <v>452</v>
      </c>
      <c r="AE45" t="s">
        <v>614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400</v>
      </c>
      <c r="C46" t="s">
        <v>62</v>
      </c>
      <c r="D46" t="s">
        <v>473</v>
      </c>
      <c r="E46" t="s">
        <v>451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472</v>
      </c>
      <c r="AD46" t="s">
        <v>472</v>
      </c>
      <c r="AE46" t="s">
        <v>614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400</v>
      </c>
      <c r="C47" t="s">
        <v>62</v>
      </c>
      <c r="D47" t="s">
        <v>473</v>
      </c>
      <c r="E47" t="s">
        <v>473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614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400</v>
      </c>
      <c r="C48" t="s">
        <v>62</v>
      </c>
      <c r="D48" t="s">
        <v>452</v>
      </c>
      <c r="E48" t="s">
        <v>452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614</v>
      </c>
      <c r="AD48" t="s">
        <v>141</v>
      </c>
      <c r="AE48" t="s">
        <v>614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400</v>
      </c>
      <c r="C49" t="s">
        <v>62</v>
      </c>
      <c r="D49" t="s">
        <v>452</v>
      </c>
      <c r="E49" t="s">
        <v>472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614</v>
      </c>
      <c r="AD49" t="s">
        <v>452</v>
      </c>
      <c r="AE49" t="s">
        <v>614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400</v>
      </c>
      <c r="C50" t="s">
        <v>62</v>
      </c>
      <c r="D50" t="s">
        <v>604</v>
      </c>
      <c r="E50" t="s">
        <v>604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527</v>
      </c>
      <c r="AD50" t="s">
        <v>141</v>
      </c>
      <c r="AE50" t="s">
        <v>614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400</v>
      </c>
      <c r="C51" t="s">
        <v>62</v>
      </c>
      <c r="D51" t="s">
        <v>472</v>
      </c>
      <c r="E51" t="s">
        <v>472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479</v>
      </c>
      <c r="AD51" t="s">
        <v>450</v>
      </c>
      <c r="AE51" t="s">
        <v>614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400</v>
      </c>
      <c r="C52" t="s">
        <v>62</v>
      </c>
      <c r="D52" t="s">
        <v>527</v>
      </c>
      <c r="E52" t="s">
        <v>527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479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400</v>
      </c>
      <c r="C53" t="s">
        <v>62</v>
      </c>
      <c r="D53" t="s">
        <v>453</v>
      </c>
      <c r="E53" t="s">
        <v>453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479</v>
      </c>
      <c r="AD53" t="s">
        <v>141</v>
      </c>
      <c r="AE53" t="s">
        <v>614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400</v>
      </c>
      <c r="C54" t="s">
        <v>64</v>
      </c>
      <c r="D54" t="s">
        <v>603</v>
      </c>
      <c r="E54" t="s">
        <v>603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479</v>
      </c>
      <c r="AD54" t="s">
        <v>452</v>
      </c>
      <c r="AE54" t="s">
        <v>614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400</v>
      </c>
      <c r="C55" t="s">
        <v>64</v>
      </c>
      <c r="D55" t="s">
        <v>471</v>
      </c>
      <c r="E55" t="s">
        <v>471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453</v>
      </c>
      <c r="AD55" t="s">
        <v>141</v>
      </c>
      <c r="AE55" t="s">
        <v>614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400</v>
      </c>
      <c r="C56" t="s">
        <v>64</v>
      </c>
      <c r="D56" t="s">
        <v>450</v>
      </c>
      <c r="E56" t="s">
        <v>450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475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400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475</v>
      </c>
      <c r="AD57" t="s">
        <v>141</v>
      </c>
      <c r="AE57" t="s">
        <v>614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400</v>
      </c>
      <c r="C58" t="s">
        <v>64</v>
      </c>
      <c r="D58" t="s">
        <v>451</v>
      </c>
      <c r="E58" t="s">
        <v>603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529</v>
      </c>
      <c r="AC58" t="s">
        <v>471</v>
      </c>
      <c r="AD58" t="s">
        <v>529</v>
      </c>
      <c r="AE58" t="s">
        <v>614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400</v>
      </c>
      <c r="C59" t="s">
        <v>64</v>
      </c>
      <c r="D59" t="s">
        <v>451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530</v>
      </c>
      <c r="AC59" t="s">
        <v>471</v>
      </c>
      <c r="AD59" t="s">
        <v>530</v>
      </c>
      <c r="AE59" t="s">
        <v>614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400</v>
      </c>
      <c r="C60" t="s">
        <v>64</v>
      </c>
      <c r="D60" t="s">
        <v>451</v>
      </c>
      <c r="E60" t="s">
        <v>451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476</v>
      </c>
      <c r="AC60" t="s">
        <v>479</v>
      </c>
      <c r="AD60" t="s">
        <v>529</v>
      </c>
      <c r="AE60" t="s">
        <v>614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400</v>
      </c>
      <c r="C61" t="s">
        <v>64</v>
      </c>
      <c r="D61" t="s">
        <v>451</v>
      </c>
      <c r="E61" t="s">
        <v>472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476</v>
      </c>
      <c r="AC61" t="s">
        <v>479</v>
      </c>
      <c r="AD61" t="s">
        <v>476</v>
      </c>
      <c r="AE61" t="s">
        <v>614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400</v>
      </c>
      <c r="C62" t="s">
        <v>64</v>
      </c>
      <c r="D62" t="s">
        <v>473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451</v>
      </c>
      <c r="AC62" t="s">
        <v>471</v>
      </c>
      <c r="AD62" t="s">
        <v>471</v>
      </c>
      <c r="AE62" t="s">
        <v>614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400</v>
      </c>
      <c r="C63" t="s">
        <v>64</v>
      </c>
      <c r="D63" t="s">
        <v>473</v>
      </c>
      <c r="E63" t="s">
        <v>473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451</v>
      </c>
      <c r="AC63" t="s">
        <v>471</v>
      </c>
      <c r="AD63" t="s">
        <v>451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400</v>
      </c>
      <c r="C64" t="s">
        <v>64</v>
      </c>
      <c r="D64" t="s">
        <v>452</v>
      </c>
      <c r="E64" t="s">
        <v>452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451</v>
      </c>
      <c r="AC64" t="s">
        <v>471</v>
      </c>
      <c r="AD64" t="s">
        <v>451</v>
      </c>
      <c r="AE64" t="s">
        <v>614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400</v>
      </c>
      <c r="C65" t="s">
        <v>64</v>
      </c>
      <c r="D65" t="s">
        <v>604</v>
      </c>
      <c r="E65" t="s">
        <v>604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451</v>
      </c>
      <c r="AC65" t="s">
        <v>450</v>
      </c>
      <c r="AD65" t="s">
        <v>451</v>
      </c>
      <c r="AE65" t="s">
        <v>614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400</v>
      </c>
      <c r="C66" t="s">
        <v>64</v>
      </c>
      <c r="D66" t="s">
        <v>474</v>
      </c>
      <c r="E66" t="s">
        <v>474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451</v>
      </c>
      <c r="AC66" t="s">
        <v>141</v>
      </c>
      <c r="AD66" t="s">
        <v>451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400</v>
      </c>
      <c r="C67" t="s">
        <v>64</v>
      </c>
      <c r="D67" t="s">
        <v>477</v>
      </c>
      <c r="E67" t="s">
        <v>477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451</v>
      </c>
      <c r="AC67" t="s">
        <v>141</v>
      </c>
      <c r="AD67" t="s">
        <v>451</v>
      </c>
      <c r="AE67" t="s">
        <v>614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400</v>
      </c>
      <c r="C68" t="s">
        <v>64</v>
      </c>
      <c r="D68" t="s">
        <v>472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451</v>
      </c>
      <c r="AC68" t="s">
        <v>630</v>
      </c>
      <c r="AD68" t="s">
        <v>451</v>
      </c>
      <c r="AE68" t="s">
        <v>614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400</v>
      </c>
      <c r="C69" t="s">
        <v>64</v>
      </c>
      <c r="D69" t="s">
        <v>472</v>
      </c>
      <c r="E69" t="s">
        <v>472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451</v>
      </c>
      <c r="AC69" t="s">
        <v>473</v>
      </c>
      <c r="AD69" t="s">
        <v>451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400</v>
      </c>
      <c r="C70" t="s">
        <v>64</v>
      </c>
      <c r="D70" t="s">
        <v>479</v>
      </c>
      <c r="E70" t="s">
        <v>479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451</v>
      </c>
      <c r="AC70" t="s">
        <v>473</v>
      </c>
      <c r="AD70" t="s">
        <v>451</v>
      </c>
      <c r="AE70" t="s">
        <v>614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400</v>
      </c>
      <c r="C71" t="s">
        <v>66</v>
      </c>
      <c r="D71" t="s">
        <v>471</v>
      </c>
      <c r="E71" t="s">
        <v>451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451</v>
      </c>
      <c r="AC71" t="s">
        <v>629</v>
      </c>
      <c r="AD71" t="s">
        <v>141</v>
      </c>
      <c r="AE71" t="s">
        <v>614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400</v>
      </c>
      <c r="C72" t="s">
        <v>66</v>
      </c>
      <c r="D72" t="s">
        <v>450</v>
      </c>
      <c r="E72" t="s">
        <v>450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451</v>
      </c>
      <c r="AC72" t="s">
        <v>629</v>
      </c>
      <c r="AD72" t="s">
        <v>451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400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451</v>
      </c>
      <c r="AC73" t="s">
        <v>629</v>
      </c>
      <c r="AD73" t="s">
        <v>451</v>
      </c>
      <c r="AE73" t="s">
        <v>614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400</v>
      </c>
      <c r="C74" t="s">
        <v>66</v>
      </c>
      <c r="D74" t="s">
        <v>141</v>
      </c>
      <c r="E74" t="s">
        <v>451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451</v>
      </c>
      <c r="AC74" t="s">
        <v>474</v>
      </c>
      <c r="AD74" t="s">
        <v>451</v>
      </c>
      <c r="AE74" t="s">
        <v>614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400</v>
      </c>
      <c r="C75" t="s">
        <v>66</v>
      </c>
      <c r="D75" t="s">
        <v>141</v>
      </c>
      <c r="E75" t="s">
        <v>472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451</v>
      </c>
      <c r="AC75" t="s">
        <v>477</v>
      </c>
      <c r="AD75" t="s">
        <v>451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400</v>
      </c>
      <c r="C76" t="s">
        <v>66</v>
      </c>
      <c r="D76" t="s">
        <v>451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451</v>
      </c>
      <c r="AC76" t="s">
        <v>472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400</v>
      </c>
      <c r="C77" t="s">
        <v>66</v>
      </c>
      <c r="D77" t="s">
        <v>451</v>
      </c>
      <c r="E77" t="s">
        <v>451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451</v>
      </c>
      <c r="AC77" t="s">
        <v>472</v>
      </c>
      <c r="AD77" t="s">
        <v>141</v>
      </c>
      <c r="AE77" t="s">
        <v>614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400</v>
      </c>
      <c r="C78" t="s">
        <v>66</v>
      </c>
      <c r="D78" t="s">
        <v>473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451</v>
      </c>
      <c r="AC78" t="s">
        <v>472</v>
      </c>
      <c r="AD78" t="s">
        <v>451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400</v>
      </c>
      <c r="C79" t="s">
        <v>66</v>
      </c>
      <c r="D79" t="s">
        <v>473</v>
      </c>
      <c r="E79" t="s">
        <v>473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451</v>
      </c>
      <c r="AC79" t="s">
        <v>472</v>
      </c>
      <c r="AD79" t="s">
        <v>451</v>
      </c>
      <c r="AE79" t="s">
        <v>614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400</v>
      </c>
      <c r="C80" t="s">
        <v>66</v>
      </c>
      <c r="D80" t="s">
        <v>452</v>
      </c>
      <c r="E80" t="s">
        <v>452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451</v>
      </c>
      <c r="AC80" t="s">
        <v>472</v>
      </c>
      <c r="AD80" t="s">
        <v>479</v>
      </c>
      <c r="AE80" t="s">
        <v>614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400</v>
      </c>
      <c r="C81" t="s">
        <v>66</v>
      </c>
      <c r="D81" t="s">
        <v>604</v>
      </c>
      <c r="E81" t="s">
        <v>604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451</v>
      </c>
      <c r="AC81" t="s">
        <v>614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400</v>
      </c>
      <c r="C82" t="s">
        <v>66</v>
      </c>
      <c r="D82" t="s">
        <v>474</v>
      </c>
      <c r="E82" t="s">
        <v>474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451</v>
      </c>
      <c r="AC82" t="s">
        <v>614</v>
      </c>
      <c r="AD82" t="s">
        <v>141</v>
      </c>
      <c r="AE82" t="s">
        <v>614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400</v>
      </c>
      <c r="C83" t="s">
        <v>66</v>
      </c>
      <c r="D83" t="s">
        <v>477</v>
      </c>
      <c r="E83" t="s">
        <v>477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451</v>
      </c>
      <c r="AC83" t="s">
        <v>614</v>
      </c>
      <c r="AD83" t="s">
        <v>476</v>
      </c>
      <c r="AE83" t="s">
        <v>614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400</v>
      </c>
      <c r="C84" t="s">
        <v>66</v>
      </c>
      <c r="D84" t="s">
        <v>472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451</v>
      </c>
      <c r="AC84" t="s">
        <v>614</v>
      </c>
      <c r="AD84" t="s">
        <v>451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400</v>
      </c>
      <c r="C85" t="s">
        <v>66</v>
      </c>
      <c r="D85" t="s">
        <v>472</v>
      </c>
      <c r="E85" t="s">
        <v>472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451</v>
      </c>
      <c r="AC85" t="s">
        <v>614</v>
      </c>
      <c r="AD85" t="s">
        <v>451</v>
      </c>
      <c r="AE85" t="s">
        <v>614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400</v>
      </c>
      <c r="C86" t="s">
        <v>66</v>
      </c>
      <c r="D86" t="s">
        <v>479</v>
      </c>
      <c r="E86" t="s">
        <v>479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451</v>
      </c>
      <c r="AC86" t="s">
        <v>614</v>
      </c>
      <c r="AD86" t="s">
        <v>479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400</v>
      </c>
      <c r="C87" t="s">
        <v>66</v>
      </c>
      <c r="D87" t="s">
        <v>453</v>
      </c>
      <c r="E87" t="s">
        <v>453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451</v>
      </c>
      <c r="AC87" t="s">
        <v>527</v>
      </c>
      <c r="AD87" t="s">
        <v>451</v>
      </c>
      <c r="AE87" t="s">
        <v>614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400</v>
      </c>
      <c r="C88" t="s">
        <v>68</v>
      </c>
      <c r="D88" t="s">
        <v>603</v>
      </c>
      <c r="E88" t="s">
        <v>603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451</v>
      </c>
      <c r="AC88" t="s">
        <v>479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400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451</v>
      </c>
      <c r="AC89" t="s">
        <v>479</v>
      </c>
      <c r="AD89" t="s">
        <v>141</v>
      </c>
      <c r="AE89" t="s">
        <v>614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400</v>
      </c>
      <c r="C90" t="s">
        <v>68</v>
      </c>
      <c r="D90" t="s">
        <v>141</v>
      </c>
      <c r="E90" t="s">
        <v>472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451</v>
      </c>
      <c r="AC90" t="s">
        <v>479</v>
      </c>
      <c r="AD90" t="s">
        <v>451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400</v>
      </c>
      <c r="C91" t="s">
        <v>68</v>
      </c>
      <c r="D91" t="s">
        <v>451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451</v>
      </c>
      <c r="AC91" t="s">
        <v>479</v>
      </c>
      <c r="AD91" t="s">
        <v>451</v>
      </c>
      <c r="AE91" t="s">
        <v>614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400</v>
      </c>
      <c r="C92" t="s">
        <v>68</v>
      </c>
      <c r="D92" t="s">
        <v>451</v>
      </c>
      <c r="E92" t="s">
        <v>451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451</v>
      </c>
      <c r="AC92" t="s">
        <v>453</v>
      </c>
      <c r="AD92" t="s">
        <v>451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400</v>
      </c>
      <c r="C93" t="s">
        <v>68</v>
      </c>
      <c r="D93" t="s">
        <v>451</v>
      </c>
      <c r="E93" t="s">
        <v>472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451</v>
      </c>
      <c r="AC93" t="s">
        <v>475</v>
      </c>
      <c r="AD93" t="s">
        <v>141</v>
      </c>
      <c r="AE93" t="s">
        <v>614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400</v>
      </c>
      <c r="C94" t="s">
        <v>68</v>
      </c>
      <c r="D94" t="s">
        <v>473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451</v>
      </c>
      <c r="AC94" t="s">
        <v>475</v>
      </c>
      <c r="AD94" t="s">
        <v>451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400</v>
      </c>
      <c r="C95" t="s">
        <v>68</v>
      </c>
      <c r="D95" t="s">
        <v>473</v>
      </c>
      <c r="E95" t="s">
        <v>473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451</v>
      </c>
      <c r="AC95" t="s">
        <v>475</v>
      </c>
      <c r="AD95" t="s">
        <v>451</v>
      </c>
      <c r="AE95" t="s">
        <v>614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400</v>
      </c>
      <c r="C96" t="s">
        <v>68</v>
      </c>
      <c r="D96" t="s">
        <v>452</v>
      </c>
      <c r="E96" t="s">
        <v>452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452</v>
      </c>
      <c r="AC96" t="s">
        <v>628</v>
      </c>
      <c r="AD96" t="s">
        <v>452</v>
      </c>
      <c r="AE96" t="s">
        <v>614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400</v>
      </c>
      <c r="C97" t="s">
        <v>68</v>
      </c>
      <c r="D97" t="s">
        <v>604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452</v>
      </c>
      <c r="AC97" t="s">
        <v>450</v>
      </c>
      <c r="AD97" t="s">
        <v>452</v>
      </c>
      <c r="AE97" t="s">
        <v>614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400</v>
      </c>
      <c r="C98" t="s">
        <v>68</v>
      </c>
      <c r="D98" t="s">
        <v>604</v>
      </c>
      <c r="E98" t="s">
        <v>604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452</v>
      </c>
      <c r="AC98" t="s">
        <v>141</v>
      </c>
      <c r="AD98" t="s">
        <v>452</v>
      </c>
      <c r="AE98" t="s">
        <v>614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400</v>
      </c>
      <c r="C99" t="s">
        <v>68</v>
      </c>
      <c r="D99" t="s">
        <v>474</v>
      </c>
      <c r="E99" t="s">
        <v>474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452</v>
      </c>
      <c r="AC99" t="s">
        <v>452</v>
      </c>
      <c r="AD99" t="s">
        <v>141</v>
      </c>
      <c r="AE99" t="s">
        <v>614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400</v>
      </c>
      <c r="C100" t="s">
        <v>68</v>
      </c>
      <c r="D100" t="s">
        <v>477</v>
      </c>
      <c r="E100" t="s">
        <v>477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452</v>
      </c>
      <c r="AC100" t="s">
        <v>452</v>
      </c>
      <c r="AD100" t="s">
        <v>452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400</v>
      </c>
      <c r="C101" t="s">
        <v>68</v>
      </c>
      <c r="D101" t="s">
        <v>472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452</v>
      </c>
      <c r="AC101" t="s">
        <v>452</v>
      </c>
      <c r="AD101" t="s">
        <v>452</v>
      </c>
      <c r="AE101" t="s">
        <v>614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400</v>
      </c>
      <c r="C102" t="s">
        <v>68</v>
      </c>
      <c r="D102" t="s">
        <v>472</v>
      </c>
      <c r="E102" t="s">
        <v>451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452</v>
      </c>
      <c r="AC102" t="s">
        <v>629</v>
      </c>
      <c r="AD102" t="s">
        <v>452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400</v>
      </c>
      <c r="C103" t="s">
        <v>68</v>
      </c>
      <c r="D103" t="s">
        <v>472</v>
      </c>
      <c r="E103" t="s">
        <v>472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452</v>
      </c>
      <c r="AC103" t="s">
        <v>629</v>
      </c>
      <c r="AD103" t="s">
        <v>452</v>
      </c>
      <c r="AE103" t="s">
        <v>614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400</v>
      </c>
      <c r="C104" t="s">
        <v>68</v>
      </c>
      <c r="D104" t="s">
        <v>479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452</v>
      </c>
      <c r="AC104" t="s">
        <v>472</v>
      </c>
      <c r="AD104" t="s">
        <v>141</v>
      </c>
      <c r="AE104" t="s">
        <v>614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400</v>
      </c>
      <c r="C105" t="s">
        <v>68</v>
      </c>
      <c r="D105" t="s">
        <v>479</v>
      </c>
      <c r="E105" t="s">
        <v>451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452</v>
      </c>
      <c r="AC105" t="s">
        <v>472</v>
      </c>
      <c r="AD105" t="s">
        <v>452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400</v>
      </c>
      <c r="C106" t="s">
        <v>68</v>
      </c>
      <c r="D106" t="s">
        <v>479</v>
      </c>
      <c r="E106" t="s">
        <v>479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452</v>
      </c>
      <c r="AC106" t="s">
        <v>472</v>
      </c>
      <c r="AD106" t="s">
        <v>452</v>
      </c>
      <c r="AE106" t="s">
        <v>614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404</v>
      </c>
      <c r="C107" t="s">
        <v>52</v>
      </c>
      <c r="D107" t="s">
        <v>450</v>
      </c>
      <c r="E107" t="s">
        <v>450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452</v>
      </c>
      <c r="AC107" t="s">
        <v>614</v>
      </c>
      <c r="AD107" t="s">
        <v>141</v>
      </c>
      <c r="AE107" t="s">
        <v>614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404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452</v>
      </c>
      <c r="AC108" t="s">
        <v>614</v>
      </c>
      <c r="AD108" t="s">
        <v>452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404</v>
      </c>
      <c r="C109" t="s">
        <v>52</v>
      </c>
      <c r="D109" t="s">
        <v>529</v>
      </c>
      <c r="E109" t="s">
        <v>529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452</v>
      </c>
      <c r="AC109" t="s">
        <v>614</v>
      </c>
      <c r="AD109" t="s">
        <v>452</v>
      </c>
      <c r="AE109" t="s">
        <v>614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404</v>
      </c>
      <c r="C110" t="s">
        <v>52</v>
      </c>
      <c r="D110" t="s">
        <v>530</v>
      </c>
      <c r="E110" t="s">
        <v>530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452</v>
      </c>
      <c r="AC110" t="s">
        <v>527</v>
      </c>
      <c r="AD110" t="s">
        <v>452</v>
      </c>
      <c r="AE110" t="s">
        <v>614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404</v>
      </c>
      <c r="C111" t="s">
        <v>52</v>
      </c>
      <c r="D111" t="s">
        <v>451</v>
      </c>
      <c r="E111" t="s">
        <v>451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452</v>
      </c>
      <c r="AC111" t="s">
        <v>479</v>
      </c>
      <c r="AD111" t="s">
        <v>141</v>
      </c>
      <c r="AE111" t="s">
        <v>614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404</v>
      </c>
      <c r="C112" t="s">
        <v>52</v>
      </c>
      <c r="D112" t="s">
        <v>452</v>
      </c>
      <c r="E112" t="s">
        <v>452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452</v>
      </c>
      <c r="AC112" t="s">
        <v>479</v>
      </c>
      <c r="AD112" t="s">
        <v>452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404</v>
      </c>
      <c r="C113" t="s">
        <v>52</v>
      </c>
      <c r="D113" t="s">
        <v>453</v>
      </c>
      <c r="E113" t="s">
        <v>453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452</v>
      </c>
      <c r="AC113" t="s">
        <v>479</v>
      </c>
      <c r="AD113" t="s">
        <v>452</v>
      </c>
      <c r="AE113" t="s">
        <v>614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404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452</v>
      </c>
      <c r="AC114" t="s">
        <v>479</v>
      </c>
      <c r="AD114" t="s">
        <v>472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404</v>
      </c>
      <c r="C115" t="s">
        <v>54</v>
      </c>
      <c r="D115" t="s">
        <v>451</v>
      </c>
      <c r="E115" t="s">
        <v>451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452</v>
      </c>
      <c r="AC115" t="s">
        <v>475</v>
      </c>
      <c r="AD115" t="s">
        <v>452</v>
      </c>
      <c r="AE115" t="s">
        <v>614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404</v>
      </c>
      <c r="C116" t="s">
        <v>54</v>
      </c>
      <c r="D116" t="s">
        <v>452</v>
      </c>
      <c r="E116" t="s">
        <v>452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472</v>
      </c>
      <c r="AC116" t="s">
        <v>472</v>
      </c>
      <c r="AD116" t="s">
        <v>472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404</v>
      </c>
      <c r="C117" t="s">
        <v>54</v>
      </c>
      <c r="D117" t="s">
        <v>453</v>
      </c>
      <c r="E117" t="s">
        <v>453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472</v>
      </c>
      <c r="AC117" t="s">
        <v>472</v>
      </c>
      <c r="AD117" t="s">
        <v>472</v>
      </c>
      <c r="AE117" t="s">
        <v>614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404</v>
      </c>
      <c r="C118" t="s">
        <v>56</v>
      </c>
      <c r="D118" t="s">
        <v>450</v>
      </c>
      <c r="E118" t="s">
        <v>450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479</v>
      </c>
      <c r="AC118" t="s">
        <v>141</v>
      </c>
      <c r="AD118" t="s">
        <v>141</v>
      </c>
      <c r="AE118" t="s">
        <v>614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404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479</v>
      </c>
      <c r="AC119" t="s">
        <v>141</v>
      </c>
      <c r="AD119" t="s">
        <v>479</v>
      </c>
      <c r="AE119" t="s">
        <v>614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404</v>
      </c>
      <c r="C120" t="s">
        <v>56</v>
      </c>
      <c r="D120" t="s">
        <v>451</v>
      </c>
      <c r="E120" t="s">
        <v>451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479</v>
      </c>
      <c r="AC120" t="s">
        <v>630</v>
      </c>
      <c r="AD120" t="s">
        <v>479</v>
      </c>
      <c r="AE120" t="s">
        <v>614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404</v>
      </c>
      <c r="C121" t="s">
        <v>56</v>
      </c>
      <c r="D121" t="s">
        <v>452</v>
      </c>
      <c r="E121" t="s">
        <v>452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479</v>
      </c>
      <c r="AC121" t="s">
        <v>614</v>
      </c>
      <c r="AD121" t="s">
        <v>141</v>
      </c>
      <c r="AE121" t="s">
        <v>614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404</v>
      </c>
      <c r="C122" t="s">
        <v>56</v>
      </c>
      <c r="D122" t="s">
        <v>453</v>
      </c>
      <c r="E122" t="s">
        <v>453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479</v>
      </c>
      <c r="AC122" t="s">
        <v>614</v>
      </c>
      <c r="AD122" t="s">
        <v>479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404</v>
      </c>
      <c r="C123" t="s">
        <v>58</v>
      </c>
      <c r="D123" t="s">
        <v>471</v>
      </c>
      <c r="E123" t="s">
        <v>471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479</v>
      </c>
      <c r="AC123" t="s">
        <v>614</v>
      </c>
      <c r="AD123" t="s">
        <v>479</v>
      </c>
      <c r="AE123" t="s">
        <v>614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404</v>
      </c>
      <c r="C124" t="s">
        <v>58</v>
      </c>
      <c r="D124" t="s">
        <v>471</v>
      </c>
      <c r="E124" t="s">
        <v>451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479</v>
      </c>
      <c r="AC124" t="s">
        <v>479</v>
      </c>
      <c r="AD124" t="s">
        <v>141</v>
      </c>
      <c r="AE124" t="s">
        <v>614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404</v>
      </c>
      <c r="C125" t="s">
        <v>58</v>
      </c>
      <c r="D125" t="s">
        <v>450</v>
      </c>
      <c r="E125" t="s">
        <v>450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479</v>
      </c>
      <c r="AC125" t="s">
        <v>479</v>
      </c>
      <c r="AD125" t="s">
        <v>479</v>
      </c>
      <c r="AE125" t="s">
        <v>614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404</v>
      </c>
      <c r="C126" t="s">
        <v>58</v>
      </c>
      <c r="D126" t="s">
        <v>141</v>
      </c>
      <c r="E126" t="s">
        <v>450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453</v>
      </c>
      <c r="AC126" t="s">
        <v>141</v>
      </c>
      <c r="AD126" t="s">
        <v>453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404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453</v>
      </c>
      <c r="AC127" t="s">
        <v>472</v>
      </c>
      <c r="AD127" t="s">
        <v>453</v>
      </c>
      <c r="AE127" t="s">
        <v>614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404</v>
      </c>
      <c r="C128" t="s">
        <v>58</v>
      </c>
      <c r="D128" t="s">
        <v>141</v>
      </c>
      <c r="E128" t="s">
        <v>472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453</v>
      </c>
      <c r="AC128" t="s">
        <v>614</v>
      </c>
      <c r="AD128" t="s">
        <v>141</v>
      </c>
      <c r="AE128" t="s">
        <v>614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404</v>
      </c>
      <c r="C129" t="s">
        <v>58</v>
      </c>
      <c r="D129" t="s">
        <v>451</v>
      </c>
      <c r="E129" t="s">
        <v>451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453</v>
      </c>
      <c r="AC129" t="s">
        <v>614</v>
      </c>
      <c r="AD129" t="s">
        <v>453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404</v>
      </c>
      <c r="C130" t="s">
        <v>58</v>
      </c>
      <c r="D130" t="s">
        <v>451</v>
      </c>
      <c r="E130" t="s">
        <v>472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453</v>
      </c>
      <c r="AC130" t="s">
        <v>614</v>
      </c>
      <c r="AD130" t="s">
        <v>453</v>
      </c>
      <c r="AE130" t="s">
        <v>614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404</v>
      </c>
      <c r="C131" t="s">
        <v>58</v>
      </c>
      <c r="D131" t="s">
        <v>473</v>
      </c>
      <c r="E131" t="s">
        <v>473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453</v>
      </c>
      <c r="AC131" t="s">
        <v>479</v>
      </c>
      <c r="AD131" t="s">
        <v>453</v>
      </c>
      <c r="AE131" t="s">
        <v>614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404</v>
      </c>
      <c r="C132" t="s">
        <v>58</v>
      </c>
      <c r="D132" t="s">
        <v>452</v>
      </c>
      <c r="E132" t="s">
        <v>452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453</v>
      </c>
      <c r="AC132" t="s">
        <v>475</v>
      </c>
      <c r="AD132" t="s">
        <v>453</v>
      </c>
      <c r="AE132" t="s">
        <v>614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404</v>
      </c>
      <c r="C133" t="s">
        <v>60</v>
      </c>
      <c r="D133" t="s">
        <v>471</v>
      </c>
      <c r="E133" t="s">
        <v>471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475</v>
      </c>
      <c r="AC133" t="s">
        <v>614</v>
      </c>
      <c r="AD133" t="s">
        <v>475</v>
      </c>
      <c r="AE133" t="s">
        <v>614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404</v>
      </c>
      <c r="C134" t="s">
        <v>60</v>
      </c>
      <c r="D134" t="s">
        <v>471</v>
      </c>
      <c r="E134" t="s">
        <v>450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475</v>
      </c>
      <c r="AC134" t="s">
        <v>475</v>
      </c>
      <c r="AD134" t="s">
        <v>475</v>
      </c>
      <c r="AE134" t="s">
        <v>614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404</v>
      </c>
      <c r="C135" t="s">
        <v>60</v>
      </c>
      <c r="D135" t="s">
        <v>450</v>
      </c>
      <c r="E135" t="s">
        <v>450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614</v>
      </c>
      <c r="AE135" t="s">
        <v>614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404</v>
      </c>
      <c r="C136" t="s">
        <v>60</v>
      </c>
      <c r="D136" t="s">
        <v>450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471</v>
      </c>
      <c r="AC136" t="s">
        <v>471</v>
      </c>
      <c r="AD136" t="s">
        <v>471</v>
      </c>
      <c r="AE136" t="s">
        <v>614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404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471</v>
      </c>
      <c r="AC137" t="s">
        <v>450</v>
      </c>
      <c r="AD137" t="s">
        <v>450</v>
      </c>
      <c r="AE137" t="s">
        <v>614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404</v>
      </c>
      <c r="C138" t="s">
        <v>60</v>
      </c>
      <c r="D138" t="s">
        <v>451</v>
      </c>
      <c r="E138" t="s">
        <v>471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471</v>
      </c>
      <c r="AC138" t="s">
        <v>473</v>
      </c>
      <c r="AD138" t="s">
        <v>471</v>
      </c>
      <c r="AE138" t="s">
        <v>614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404</v>
      </c>
      <c r="C139" t="s">
        <v>60</v>
      </c>
      <c r="D139" t="s">
        <v>451</v>
      </c>
      <c r="E139" t="s">
        <v>451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471</v>
      </c>
      <c r="AC139" t="s">
        <v>472</v>
      </c>
      <c r="AD139" t="s">
        <v>471</v>
      </c>
      <c r="AE139" t="s">
        <v>614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404</v>
      </c>
      <c r="C140" t="s">
        <v>60</v>
      </c>
      <c r="D140" t="s">
        <v>451</v>
      </c>
      <c r="E140" t="s">
        <v>453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450</v>
      </c>
      <c r="AC140" t="s">
        <v>628</v>
      </c>
      <c r="AD140" t="s">
        <v>450</v>
      </c>
      <c r="AE140" t="s">
        <v>614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404</v>
      </c>
      <c r="C141" t="s">
        <v>60</v>
      </c>
      <c r="D141" t="s">
        <v>452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450</v>
      </c>
      <c r="AC141" t="s">
        <v>450</v>
      </c>
      <c r="AD141" t="s">
        <v>450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404</v>
      </c>
      <c r="C142" t="s">
        <v>60</v>
      </c>
      <c r="D142" t="s">
        <v>452</v>
      </c>
      <c r="E142" t="s">
        <v>452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450</v>
      </c>
      <c r="AC142" t="s">
        <v>450</v>
      </c>
      <c r="AD142" t="s">
        <v>450</v>
      </c>
      <c r="AE142" t="s">
        <v>614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404</v>
      </c>
      <c r="C143" t="s">
        <v>60</v>
      </c>
      <c r="D143" t="s">
        <v>452</v>
      </c>
      <c r="E143" t="s">
        <v>472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450</v>
      </c>
      <c r="AC143" t="s">
        <v>141</v>
      </c>
      <c r="AD143" t="s">
        <v>450</v>
      </c>
      <c r="AE143" t="s">
        <v>614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404</v>
      </c>
      <c r="C144" t="s">
        <v>60</v>
      </c>
      <c r="D144" t="s">
        <v>472</v>
      </c>
      <c r="E144" t="s">
        <v>472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450</v>
      </c>
      <c r="AC144" t="s">
        <v>473</v>
      </c>
      <c r="AD144" t="s">
        <v>450</v>
      </c>
      <c r="AE144" t="s">
        <v>614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404</v>
      </c>
      <c r="C145" t="s">
        <v>60</v>
      </c>
      <c r="D145" t="s">
        <v>479</v>
      </c>
      <c r="E145" t="s">
        <v>479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450</v>
      </c>
      <c r="AC145" t="s">
        <v>629</v>
      </c>
      <c r="AD145" t="s">
        <v>450</v>
      </c>
      <c r="AE145" t="s">
        <v>614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404</v>
      </c>
      <c r="C146" t="s">
        <v>60</v>
      </c>
      <c r="D146" t="s">
        <v>453</v>
      </c>
      <c r="E146" t="s">
        <v>453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450</v>
      </c>
      <c r="AC146" t="s">
        <v>474</v>
      </c>
      <c r="AD146" t="s">
        <v>450</v>
      </c>
      <c r="AE146" t="s">
        <v>614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404</v>
      </c>
      <c r="C147" t="s">
        <v>60</v>
      </c>
      <c r="D147" t="s">
        <v>475</v>
      </c>
      <c r="E147" t="s">
        <v>475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450</v>
      </c>
      <c r="AC147" t="s">
        <v>472</v>
      </c>
      <c r="AD147" t="s">
        <v>450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404</v>
      </c>
      <c r="C148" t="s">
        <v>62</v>
      </c>
      <c r="D148" t="s">
        <v>471</v>
      </c>
      <c r="E148" t="s">
        <v>471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450</v>
      </c>
      <c r="AC148" t="s">
        <v>472</v>
      </c>
      <c r="AD148" t="s">
        <v>450</v>
      </c>
      <c r="AE148" t="s">
        <v>614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404</v>
      </c>
      <c r="C149" t="s">
        <v>62</v>
      </c>
      <c r="D149" t="s">
        <v>471</v>
      </c>
      <c r="E149" t="s">
        <v>451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450</v>
      </c>
      <c r="AC149" t="s">
        <v>472</v>
      </c>
      <c r="AD149" t="s">
        <v>141</v>
      </c>
      <c r="AE149" t="s">
        <v>614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404</v>
      </c>
      <c r="C150" t="s">
        <v>62</v>
      </c>
      <c r="D150" t="s">
        <v>450</v>
      </c>
      <c r="E150" t="s">
        <v>450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450</v>
      </c>
      <c r="AC150" t="s">
        <v>614</v>
      </c>
      <c r="AD150" t="s">
        <v>450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404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450</v>
      </c>
      <c r="AC151" t="s">
        <v>614</v>
      </c>
      <c r="AD151" t="s">
        <v>450</v>
      </c>
      <c r="AE151" t="s">
        <v>614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404</v>
      </c>
      <c r="C152" t="s">
        <v>62</v>
      </c>
      <c r="D152" t="s">
        <v>451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450</v>
      </c>
      <c r="AC152" t="s">
        <v>479</v>
      </c>
      <c r="AD152" t="s">
        <v>450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404</v>
      </c>
      <c r="C153" t="s">
        <v>62</v>
      </c>
      <c r="D153" t="s">
        <v>451</v>
      </c>
      <c r="E153" t="s">
        <v>451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450</v>
      </c>
      <c r="AC153" t="s">
        <v>479</v>
      </c>
      <c r="AD153" t="s">
        <v>450</v>
      </c>
      <c r="AE153" t="s">
        <v>614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404</v>
      </c>
      <c r="C154" t="s">
        <v>62</v>
      </c>
      <c r="D154" t="s">
        <v>451</v>
      </c>
      <c r="E154" t="s">
        <v>473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450</v>
      </c>
      <c r="AC154" t="s">
        <v>479</v>
      </c>
      <c r="AD154" t="s">
        <v>141</v>
      </c>
      <c r="AE154" t="s">
        <v>614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404</v>
      </c>
      <c r="C155" t="s">
        <v>62</v>
      </c>
      <c r="D155" t="s">
        <v>451</v>
      </c>
      <c r="E155" t="s">
        <v>452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450</v>
      </c>
      <c r="AC155" t="s">
        <v>475</v>
      </c>
      <c r="AD155" t="s">
        <v>450</v>
      </c>
      <c r="AE155" t="s">
        <v>614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404</v>
      </c>
      <c r="C156" t="s">
        <v>62</v>
      </c>
      <c r="D156" t="s">
        <v>451</v>
      </c>
      <c r="E156" t="s">
        <v>472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471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404</v>
      </c>
      <c r="C157" t="s">
        <v>62</v>
      </c>
      <c r="D157" t="s">
        <v>452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471</v>
      </c>
      <c r="AD157" t="s">
        <v>141</v>
      </c>
      <c r="AE157" t="s">
        <v>614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404</v>
      </c>
      <c r="C158" t="s">
        <v>62</v>
      </c>
      <c r="D158" t="s">
        <v>452</v>
      </c>
      <c r="E158" t="s">
        <v>452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450</v>
      </c>
      <c r="AD158" t="s">
        <v>450</v>
      </c>
      <c r="AE158" t="s">
        <v>614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404</v>
      </c>
      <c r="C159" t="s">
        <v>62</v>
      </c>
      <c r="D159" t="s">
        <v>477</v>
      </c>
      <c r="E159" t="s">
        <v>477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450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404</v>
      </c>
      <c r="C160" t="s">
        <v>62</v>
      </c>
      <c r="D160" t="s">
        <v>472</v>
      </c>
      <c r="E160" t="s">
        <v>472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450</v>
      </c>
      <c r="AD160" t="s">
        <v>141</v>
      </c>
      <c r="AE160" t="s">
        <v>614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404</v>
      </c>
      <c r="C161" t="s">
        <v>62</v>
      </c>
      <c r="D161" t="s">
        <v>453</v>
      </c>
      <c r="E161" t="s">
        <v>453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404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614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404</v>
      </c>
      <c r="C163" t="s">
        <v>64</v>
      </c>
      <c r="D163" t="s">
        <v>471</v>
      </c>
      <c r="E163" t="s">
        <v>471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630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404</v>
      </c>
      <c r="C164" t="s">
        <v>64</v>
      </c>
      <c r="D164" t="s">
        <v>450</v>
      </c>
      <c r="E164" t="s">
        <v>450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630</v>
      </c>
      <c r="AD164" t="s">
        <v>141</v>
      </c>
      <c r="AE164" t="s">
        <v>614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404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630</v>
      </c>
      <c r="AD165" t="s">
        <v>451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404</v>
      </c>
      <c r="C166" t="s">
        <v>64</v>
      </c>
      <c r="D166" t="s">
        <v>141</v>
      </c>
      <c r="E166" t="s">
        <v>472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473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404</v>
      </c>
      <c r="C167" t="s">
        <v>64</v>
      </c>
      <c r="D167" t="s">
        <v>451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473</v>
      </c>
      <c r="AD167" t="s">
        <v>141</v>
      </c>
      <c r="AE167" t="s">
        <v>614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404</v>
      </c>
      <c r="C168" t="s">
        <v>64</v>
      </c>
      <c r="D168" t="s">
        <v>451</v>
      </c>
      <c r="E168" t="s">
        <v>451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452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404</v>
      </c>
      <c r="C169" t="s">
        <v>64</v>
      </c>
      <c r="D169" t="s">
        <v>451</v>
      </c>
      <c r="E169" t="s">
        <v>477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452</v>
      </c>
      <c r="AD169" t="s">
        <v>141</v>
      </c>
      <c r="AE169" t="s">
        <v>614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404</v>
      </c>
      <c r="C170" t="s">
        <v>64</v>
      </c>
      <c r="D170" t="s">
        <v>451</v>
      </c>
      <c r="E170" t="s">
        <v>479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629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404</v>
      </c>
      <c r="C171" t="s">
        <v>64</v>
      </c>
      <c r="D171" t="s">
        <v>473</v>
      </c>
      <c r="E171" t="s">
        <v>451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629</v>
      </c>
      <c r="AD171" t="s">
        <v>141</v>
      </c>
      <c r="AE171" t="s">
        <v>614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404</v>
      </c>
      <c r="C172" t="s">
        <v>64</v>
      </c>
      <c r="D172" t="s">
        <v>473</v>
      </c>
      <c r="E172" t="s">
        <v>473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474</v>
      </c>
      <c r="AD172" t="s">
        <v>141</v>
      </c>
      <c r="AE172" t="s">
        <v>614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404</v>
      </c>
      <c r="C173" t="s">
        <v>64</v>
      </c>
      <c r="D173" t="s">
        <v>452</v>
      </c>
      <c r="E173" t="s">
        <v>452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477</v>
      </c>
      <c r="AD173" t="s">
        <v>141</v>
      </c>
      <c r="AE173" t="s">
        <v>614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404</v>
      </c>
      <c r="C174" t="s">
        <v>64</v>
      </c>
      <c r="D174" t="s">
        <v>472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472</v>
      </c>
      <c r="AD174" t="s">
        <v>450</v>
      </c>
      <c r="AE174" t="s">
        <v>614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404</v>
      </c>
      <c r="C175" t="s">
        <v>64</v>
      </c>
      <c r="D175" t="s">
        <v>472</v>
      </c>
      <c r="E175" t="s">
        <v>472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472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404</v>
      </c>
      <c r="C176" t="s">
        <v>64</v>
      </c>
      <c r="D176" t="s">
        <v>479</v>
      </c>
      <c r="E176" t="s">
        <v>479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472</v>
      </c>
      <c r="AD176" t="s">
        <v>141</v>
      </c>
      <c r="AE176" t="s">
        <v>614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404</v>
      </c>
      <c r="C177" t="s">
        <v>64</v>
      </c>
      <c r="D177" t="s">
        <v>453</v>
      </c>
      <c r="E177" t="s">
        <v>453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472</v>
      </c>
      <c r="AD177" t="s">
        <v>451</v>
      </c>
      <c r="AE177" t="s">
        <v>614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404</v>
      </c>
      <c r="C178" t="s">
        <v>66</v>
      </c>
      <c r="D178" t="s">
        <v>450</v>
      </c>
      <c r="E178" t="s">
        <v>450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614</v>
      </c>
      <c r="AD178" t="s">
        <v>471</v>
      </c>
      <c r="AE178" t="s">
        <v>614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404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614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404</v>
      </c>
      <c r="C180" t="s">
        <v>66</v>
      </c>
      <c r="D180" t="s">
        <v>451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614</v>
      </c>
      <c r="AD180" t="s">
        <v>141</v>
      </c>
      <c r="AE180" t="s">
        <v>614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404</v>
      </c>
      <c r="C181" t="s">
        <v>66</v>
      </c>
      <c r="D181" t="s">
        <v>451</v>
      </c>
      <c r="E181" t="s">
        <v>451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614</v>
      </c>
      <c r="AD181" t="s">
        <v>452</v>
      </c>
      <c r="AE181" t="s">
        <v>614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404</v>
      </c>
      <c r="C182" t="s">
        <v>66</v>
      </c>
      <c r="D182" t="s">
        <v>452</v>
      </c>
      <c r="E182" t="s">
        <v>452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479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404</v>
      </c>
      <c r="C183" t="s">
        <v>66</v>
      </c>
      <c r="D183" t="s">
        <v>604</v>
      </c>
      <c r="E183" t="s">
        <v>604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479</v>
      </c>
      <c r="AD183" t="s">
        <v>141</v>
      </c>
      <c r="AE183" t="s">
        <v>614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404</v>
      </c>
      <c r="C184" t="s">
        <v>66</v>
      </c>
      <c r="D184" t="s">
        <v>472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475</v>
      </c>
      <c r="AD184" t="s">
        <v>141</v>
      </c>
      <c r="AE184" t="s">
        <v>614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404</v>
      </c>
      <c r="C185" t="s">
        <v>66</v>
      </c>
      <c r="D185" t="s">
        <v>472</v>
      </c>
      <c r="E185" t="s">
        <v>472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529</v>
      </c>
      <c r="AC185" t="s">
        <v>472</v>
      </c>
      <c r="AD185" t="s">
        <v>529</v>
      </c>
      <c r="AE185" t="s">
        <v>614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404</v>
      </c>
      <c r="C186" t="s">
        <v>66</v>
      </c>
      <c r="D186" t="s">
        <v>479</v>
      </c>
      <c r="E186" t="s">
        <v>479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476</v>
      </c>
      <c r="AC186" t="s">
        <v>472</v>
      </c>
      <c r="AD186" t="s">
        <v>476</v>
      </c>
      <c r="AE186" t="s">
        <v>614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404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476</v>
      </c>
      <c r="AC187" t="s">
        <v>614</v>
      </c>
      <c r="AD187" t="s">
        <v>476</v>
      </c>
      <c r="AE187" t="s">
        <v>614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404</v>
      </c>
      <c r="C188" t="s">
        <v>68</v>
      </c>
      <c r="D188" t="s">
        <v>471</v>
      </c>
      <c r="E188" t="s">
        <v>471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476</v>
      </c>
      <c r="AC188" t="s">
        <v>479</v>
      </c>
      <c r="AD188" t="s">
        <v>476</v>
      </c>
      <c r="AE188" t="s">
        <v>614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404</v>
      </c>
      <c r="C189" t="s">
        <v>68</v>
      </c>
      <c r="D189" t="s">
        <v>450</v>
      </c>
      <c r="E189" t="s">
        <v>450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451</v>
      </c>
      <c r="AC189" t="s">
        <v>628</v>
      </c>
      <c r="AD189" t="s">
        <v>451</v>
      </c>
      <c r="AE189" t="s">
        <v>614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404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451</v>
      </c>
      <c r="AC190" t="s">
        <v>471</v>
      </c>
      <c r="AD190" t="s">
        <v>451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404</v>
      </c>
      <c r="C191" t="s">
        <v>68</v>
      </c>
      <c r="D191" t="s">
        <v>141</v>
      </c>
      <c r="E191" t="s">
        <v>451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451</v>
      </c>
      <c r="AC191" t="s">
        <v>471</v>
      </c>
      <c r="AD191" t="s">
        <v>451</v>
      </c>
      <c r="AE191" t="s">
        <v>614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404</v>
      </c>
      <c r="C192" t="s">
        <v>68</v>
      </c>
      <c r="D192" t="s">
        <v>141</v>
      </c>
      <c r="E192" t="s">
        <v>473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451</v>
      </c>
      <c r="AC192" t="s">
        <v>450</v>
      </c>
      <c r="AD192" t="s">
        <v>451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404</v>
      </c>
      <c r="C193" t="s">
        <v>68</v>
      </c>
      <c r="D193" t="s">
        <v>141</v>
      </c>
      <c r="E193" t="s">
        <v>472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451</v>
      </c>
      <c r="AC193" t="s">
        <v>450</v>
      </c>
      <c r="AD193" t="s">
        <v>451</v>
      </c>
      <c r="AE193" t="s">
        <v>614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404</v>
      </c>
      <c r="C194" t="s">
        <v>68</v>
      </c>
      <c r="D194" t="s">
        <v>451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451</v>
      </c>
      <c r="AC194" t="s">
        <v>141</v>
      </c>
      <c r="AD194" t="s">
        <v>451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404</v>
      </c>
      <c r="C195" t="s">
        <v>68</v>
      </c>
      <c r="D195" t="s">
        <v>451</v>
      </c>
      <c r="E195" t="s">
        <v>451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451</v>
      </c>
      <c r="AC195" t="s">
        <v>141</v>
      </c>
      <c r="AD195" t="s">
        <v>451</v>
      </c>
      <c r="AE195" t="s">
        <v>614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404</v>
      </c>
      <c r="C196" t="s">
        <v>68</v>
      </c>
      <c r="D196" t="s">
        <v>451</v>
      </c>
      <c r="E196" t="s">
        <v>472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451</v>
      </c>
      <c r="AC196" t="s">
        <v>630</v>
      </c>
      <c r="AD196" t="s">
        <v>451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404</v>
      </c>
      <c r="C197" t="s">
        <v>68</v>
      </c>
      <c r="D197" t="s">
        <v>473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451</v>
      </c>
      <c r="AC197" t="s">
        <v>630</v>
      </c>
      <c r="AD197" t="s">
        <v>451</v>
      </c>
      <c r="AE197" t="s">
        <v>614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404</v>
      </c>
      <c r="C198" t="s">
        <v>68</v>
      </c>
      <c r="D198" t="s">
        <v>473</v>
      </c>
      <c r="E198" t="s">
        <v>473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451</v>
      </c>
      <c r="AC198" t="s">
        <v>473</v>
      </c>
      <c r="AD198" t="s">
        <v>451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404</v>
      </c>
      <c r="C199" t="s">
        <v>68</v>
      </c>
      <c r="D199" t="s">
        <v>452</v>
      </c>
      <c r="E199" t="s">
        <v>452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451</v>
      </c>
      <c r="AC199" t="s">
        <v>473</v>
      </c>
      <c r="AD199" t="s">
        <v>451</v>
      </c>
      <c r="AE199" t="s">
        <v>614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404</v>
      </c>
      <c r="C200" t="s">
        <v>68</v>
      </c>
      <c r="D200" t="s">
        <v>604</v>
      </c>
      <c r="E200" t="s">
        <v>604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451</v>
      </c>
      <c r="AC200" t="s">
        <v>452</v>
      </c>
      <c r="AD200" t="s">
        <v>451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404</v>
      </c>
      <c r="C201" t="s">
        <v>68</v>
      </c>
      <c r="D201" t="s">
        <v>474</v>
      </c>
      <c r="E201" t="s">
        <v>474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451</v>
      </c>
      <c r="AC201" t="s">
        <v>452</v>
      </c>
      <c r="AD201" t="s">
        <v>451</v>
      </c>
      <c r="AE201" t="s">
        <v>614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404</v>
      </c>
      <c r="C202" t="s">
        <v>68</v>
      </c>
      <c r="D202" t="s">
        <v>472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451</v>
      </c>
      <c r="AC202" t="s">
        <v>629</v>
      </c>
      <c r="AD202" t="s">
        <v>141</v>
      </c>
      <c r="AE202" t="s">
        <v>614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404</v>
      </c>
      <c r="C203" t="s">
        <v>68</v>
      </c>
      <c r="D203" t="s">
        <v>472</v>
      </c>
      <c r="E203" t="s">
        <v>451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451</v>
      </c>
      <c r="AC203" t="s">
        <v>629</v>
      </c>
      <c r="AD203" t="s">
        <v>451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404</v>
      </c>
      <c r="C204" t="s">
        <v>68</v>
      </c>
      <c r="D204" t="s">
        <v>472</v>
      </c>
      <c r="E204" t="s">
        <v>472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451</v>
      </c>
      <c r="AC204" t="s">
        <v>629</v>
      </c>
      <c r="AD204" t="s">
        <v>451</v>
      </c>
      <c r="AE204" t="s">
        <v>614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404</v>
      </c>
      <c r="C205" t="s">
        <v>68</v>
      </c>
      <c r="D205" t="s">
        <v>479</v>
      </c>
      <c r="E205" t="s">
        <v>479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451</v>
      </c>
      <c r="AC205" t="s">
        <v>474</v>
      </c>
      <c r="AD205" t="s">
        <v>451</v>
      </c>
      <c r="AE205" t="s">
        <v>614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404</v>
      </c>
      <c r="C206" t="s">
        <v>68</v>
      </c>
      <c r="D206" t="s">
        <v>453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451</v>
      </c>
      <c r="AC206" t="s">
        <v>477</v>
      </c>
      <c r="AD206" t="s">
        <v>451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408</v>
      </c>
      <c r="C207" t="s">
        <v>52</v>
      </c>
      <c r="D207" t="s">
        <v>471</v>
      </c>
      <c r="E207" t="s">
        <v>471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451</v>
      </c>
      <c r="AC207" t="s">
        <v>477</v>
      </c>
      <c r="AD207" t="s">
        <v>451</v>
      </c>
      <c r="AE207" t="s">
        <v>614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408</v>
      </c>
      <c r="C208" t="s">
        <v>52</v>
      </c>
      <c r="D208" t="s">
        <v>450</v>
      </c>
      <c r="E208" t="s">
        <v>450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451</v>
      </c>
      <c r="AC208" t="s">
        <v>472</v>
      </c>
      <c r="AD208" t="s">
        <v>141</v>
      </c>
      <c r="AE208" t="s">
        <v>614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408</v>
      </c>
      <c r="C209" t="s">
        <v>52</v>
      </c>
      <c r="D209" t="s">
        <v>450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451</v>
      </c>
      <c r="AC209" t="s">
        <v>472</v>
      </c>
      <c r="AD209" t="s">
        <v>451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408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451</v>
      </c>
      <c r="AC210" t="s">
        <v>472</v>
      </c>
      <c r="AD210" t="s">
        <v>451</v>
      </c>
      <c r="AE210" t="s">
        <v>614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408</v>
      </c>
      <c r="C211" t="s">
        <v>52</v>
      </c>
      <c r="D211" t="s">
        <v>451</v>
      </c>
      <c r="E211" t="s">
        <v>451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451</v>
      </c>
      <c r="AC211" t="s">
        <v>472</v>
      </c>
      <c r="AD211" t="s">
        <v>472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408</v>
      </c>
      <c r="C212" t="s">
        <v>52</v>
      </c>
      <c r="D212" t="s">
        <v>452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451</v>
      </c>
      <c r="AC212" t="s">
        <v>614</v>
      </c>
      <c r="AD212" t="s">
        <v>451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408</v>
      </c>
      <c r="C213" t="s">
        <v>52</v>
      </c>
      <c r="D213" t="s">
        <v>452</v>
      </c>
      <c r="E213" t="s">
        <v>452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451</v>
      </c>
      <c r="AC213" t="s">
        <v>614</v>
      </c>
      <c r="AD213" t="s">
        <v>451</v>
      </c>
      <c r="AE213" t="s">
        <v>614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408</v>
      </c>
      <c r="C214" t="s">
        <v>54</v>
      </c>
      <c r="D214" t="s">
        <v>450</v>
      </c>
      <c r="E214" t="s">
        <v>450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451</v>
      </c>
      <c r="AC214" t="s">
        <v>614</v>
      </c>
      <c r="AD214" t="s">
        <v>473</v>
      </c>
      <c r="AE214" t="s">
        <v>614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408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451</v>
      </c>
      <c r="AC215" t="s">
        <v>527</v>
      </c>
      <c r="AD215" t="s">
        <v>451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408</v>
      </c>
      <c r="C216" t="s">
        <v>54</v>
      </c>
      <c r="D216" t="s">
        <v>451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451</v>
      </c>
      <c r="AC216" t="s">
        <v>527</v>
      </c>
      <c r="AD216" t="s">
        <v>451</v>
      </c>
      <c r="AE216" t="s">
        <v>614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408</v>
      </c>
      <c r="C217" t="s">
        <v>54</v>
      </c>
      <c r="D217" t="s">
        <v>451</v>
      </c>
      <c r="E217" t="s">
        <v>451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451</v>
      </c>
      <c r="AC217" t="s">
        <v>479</v>
      </c>
      <c r="AD217" t="s">
        <v>141</v>
      </c>
      <c r="AE217" t="s">
        <v>614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408</v>
      </c>
      <c r="C218" t="s">
        <v>54</v>
      </c>
      <c r="D218" t="s">
        <v>451</v>
      </c>
      <c r="E218" t="s">
        <v>472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451</v>
      </c>
      <c r="AC218" t="s">
        <v>479</v>
      </c>
      <c r="AD218" t="s">
        <v>451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408</v>
      </c>
      <c r="C219" t="s">
        <v>54</v>
      </c>
      <c r="D219" t="s">
        <v>451</v>
      </c>
      <c r="E219" t="s">
        <v>479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451</v>
      </c>
      <c r="AC219" t="s">
        <v>479</v>
      </c>
      <c r="AD219" t="s">
        <v>451</v>
      </c>
      <c r="AE219" t="s">
        <v>614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408</v>
      </c>
      <c r="C220" t="s">
        <v>54</v>
      </c>
      <c r="D220" t="s">
        <v>452</v>
      </c>
      <c r="E220" t="s">
        <v>452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451</v>
      </c>
      <c r="AC220" t="s">
        <v>479</v>
      </c>
      <c r="AD220" t="s">
        <v>479</v>
      </c>
      <c r="AE220" t="s">
        <v>614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408</v>
      </c>
      <c r="C221" t="s">
        <v>56</v>
      </c>
      <c r="D221" t="s">
        <v>450</v>
      </c>
      <c r="E221" t="s">
        <v>471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451</v>
      </c>
      <c r="AC221" t="s">
        <v>475</v>
      </c>
      <c r="AD221" t="s">
        <v>141</v>
      </c>
      <c r="AE221" t="s">
        <v>614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408</v>
      </c>
      <c r="C222" t="s">
        <v>56</v>
      </c>
      <c r="D222" t="s">
        <v>450</v>
      </c>
      <c r="E222" t="s">
        <v>450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451</v>
      </c>
      <c r="AC222" t="s">
        <v>475</v>
      </c>
      <c r="AD222" t="s">
        <v>451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408</v>
      </c>
      <c r="C223" t="s">
        <v>56</v>
      </c>
      <c r="D223" t="s">
        <v>450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451</v>
      </c>
      <c r="AC223" t="s">
        <v>475</v>
      </c>
      <c r="AD223" t="s">
        <v>451</v>
      </c>
      <c r="AE223" t="s">
        <v>614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408</v>
      </c>
      <c r="C224" t="s">
        <v>56</v>
      </c>
      <c r="D224" t="s">
        <v>141</v>
      </c>
      <c r="E224" t="s">
        <v>450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452</v>
      </c>
      <c r="AC224" t="s">
        <v>141</v>
      </c>
      <c r="AD224" t="s">
        <v>452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408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452</v>
      </c>
      <c r="AC225" t="s">
        <v>141</v>
      </c>
      <c r="AD225" t="s">
        <v>452</v>
      </c>
      <c r="AE225" t="s">
        <v>614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408</v>
      </c>
      <c r="C226" t="s">
        <v>56</v>
      </c>
      <c r="D226" t="s">
        <v>451</v>
      </c>
      <c r="E226" t="s">
        <v>451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452</v>
      </c>
      <c r="AC226" t="s">
        <v>473</v>
      </c>
      <c r="AD226" t="s">
        <v>452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408</v>
      </c>
      <c r="C227" t="s">
        <v>56</v>
      </c>
      <c r="D227" t="s">
        <v>452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452</v>
      </c>
      <c r="AC227" t="s">
        <v>473</v>
      </c>
      <c r="AD227" t="s">
        <v>452</v>
      </c>
      <c r="AE227" t="s">
        <v>614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408</v>
      </c>
      <c r="C228" t="s">
        <v>56</v>
      </c>
      <c r="D228" t="s">
        <v>452</v>
      </c>
      <c r="E228" t="s">
        <v>452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452</v>
      </c>
      <c r="AC228" t="s">
        <v>452</v>
      </c>
      <c r="AD228" t="s">
        <v>141</v>
      </c>
      <c r="AE228" t="s">
        <v>614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408</v>
      </c>
      <c r="C229" t="s">
        <v>56</v>
      </c>
      <c r="D229" t="s">
        <v>472</v>
      </c>
      <c r="E229" t="s">
        <v>472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452</v>
      </c>
      <c r="AC229" t="s">
        <v>452</v>
      </c>
      <c r="AD229" t="s">
        <v>452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408</v>
      </c>
      <c r="C230" t="s">
        <v>56</v>
      </c>
      <c r="D230" t="s">
        <v>479</v>
      </c>
      <c r="E230" t="s">
        <v>479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452</v>
      </c>
      <c r="AC230" t="s">
        <v>452</v>
      </c>
      <c r="AD230" t="s">
        <v>452</v>
      </c>
      <c r="AE230" t="s">
        <v>614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408</v>
      </c>
      <c r="C231" t="s">
        <v>56</v>
      </c>
      <c r="D231" t="s">
        <v>453</v>
      </c>
      <c r="E231" t="s">
        <v>453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452</v>
      </c>
      <c r="AC231" t="s">
        <v>629</v>
      </c>
      <c r="AD231" t="s">
        <v>141</v>
      </c>
      <c r="AE231" t="s">
        <v>614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408</v>
      </c>
      <c r="C232" t="s">
        <v>58</v>
      </c>
      <c r="D232" t="s">
        <v>471</v>
      </c>
      <c r="E232" t="s">
        <v>471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452</v>
      </c>
      <c r="AC232" t="s">
        <v>629</v>
      </c>
      <c r="AD232" t="s">
        <v>452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408</v>
      </c>
      <c r="C233" t="s">
        <v>58</v>
      </c>
      <c r="D233" t="s">
        <v>450</v>
      </c>
      <c r="E233" t="s">
        <v>471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452</v>
      </c>
      <c r="AC233" t="s">
        <v>629</v>
      </c>
      <c r="AD233" t="s">
        <v>452</v>
      </c>
      <c r="AE233" t="s">
        <v>614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408</v>
      </c>
      <c r="C234" t="s">
        <v>58</v>
      </c>
      <c r="D234" t="s">
        <v>450</v>
      </c>
      <c r="E234" t="s">
        <v>450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452</v>
      </c>
      <c r="AC234" t="s">
        <v>474</v>
      </c>
      <c r="AD234" t="s">
        <v>141</v>
      </c>
      <c r="AE234" t="s">
        <v>614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408</v>
      </c>
      <c r="C235" t="s">
        <v>58</v>
      </c>
      <c r="D235" t="s">
        <v>450</v>
      </c>
      <c r="E235" t="s">
        <v>452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452</v>
      </c>
      <c r="AC235" t="s">
        <v>474</v>
      </c>
      <c r="AD235" t="s">
        <v>452</v>
      </c>
      <c r="AE235" t="s">
        <v>614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408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452</v>
      </c>
      <c r="AC236" t="s">
        <v>472</v>
      </c>
      <c r="AD236" t="s">
        <v>141</v>
      </c>
      <c r="AE236" t="s">
        <v>614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408</v>
      </c>
      <c r="C237" t="s">
        <v>58</v>
      </c>
      <c r="D237" t="s">
        <v>141</v>
      </c>
      <c r="E237" t="s">
        <v>472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452</v>
      </c>
      <c r="AC237" t="s">
        <v>472</v>
      </c>
      <c r="AD237" t="s">
        <v>452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408</v>
      </c>
      <c r="C238" t="s">
        <v>58</v>
      </c>
      <c r="D238" t="s">
        <v>451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452</v>
      </c>
      <c r="AC238" t="s">
        <v>472</v>
      </c>
      <c r="AD238" t="s">
        <v>452</v>
      </c>
      <c r="AE238" t="s">
        <v>614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408</v>
      </c>
      <c r="C239" t="s">
        <v>58</v>
      </c>
      <c r="D239" t="s">
        <v>451</v>
      </c>
      <c r="E239" t="s">
        <v>451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452</v>
      </c>
      <c r="AC239" t="s">
        <v>472</v>
      </c>
      <c r="AD239" t="s">
        <v>479</v>
      </c>
      <c r="AE239" t="s">
        <v>614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408</v>
      </c>
      <c r="C240" t="s">
        <v>58</v>
      </c>
      <c r="D240" t="s">
        <v>452</v>
      </c>
      <c r="E240" t="s">
        <v>452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452</v>
      </c>
      <c r="AC240" t="s">
        <v>614</v>
      </c>
      <c r="AD240" t="s">
        <v>141</v>
      </c>
      <c r="AE240" t="s">
        <v>614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408</v>
      </c>
      <c r="C241" t="s">
        <v>58</v>
      </c>
      <c r="D241" t="s">
        <v>527</v>
      </c>
      <c r="E241" t="s">
        <v>527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452</v>
      </c>
      <c r="AC241" t="s">
        <v>614</v>
      </c>
      <c r="AD241" t="s">
        <v>452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408</v>
      </c>
      <c r="C242" t="s">
        <v>58</v>
      </c>
      <c r="D242" t="s">
        <v>479</v>
      </c>
      <c r="E242" t="s">
        <v>479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452</v>
      </c>
      <c r="AC242" t="s">
        <v>614</v>
      </c>
      <c r="AD242" t="s">
        <v>452</v>
      </c>
      <c r="AE242" t="s">
        <v>614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408</v>
      </c>
      <c r="C243" t="s">
        <v>58</v>
      </c>
      <c r="D243" t="s">
        <v>453</v>
      </c>
      <c r="E243" t="s">
        <v>453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452</v>
      </c>
      <c r="AC243" t="s">
        <v>479</v>
      </c>
      <c r="AD243" t="s">
        <v>452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408</v>
      </c>
      <c r="C244" t="s">
        <v>58</v>
      </c>
      <c r="D244" t="s">
        <v>475</v>
      </c>
      <c r="E244" t="s">
        <v>475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452</v>
      </c>
      <c r="AC244" t="s">
        <v>479</v>
      </c>
      <c r="AD244" t="s">
        <v>452</v>
      </c>
      <c r="AE244" t="s">
        <v>614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408</v>
      </c>
      <c r="C245" t="s">
        <v>60</v>
      </c>
      <c r="D245" t="s">
        <v>471</v>
      </c>
      <c r="E245" t="s">
        <v>471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452</v>
      </c>
      <c r="AC245" t="s">
        <v>475</v>
      </c>
      <c r="AD245" t="s">
        <v>452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408</v>
      </c>
      <c r="C246" t="s">
        <v>60</v>
      </c>
      <c r="D246" t="s">
        <v>471</v>
      </c>
      <c r="E246" t="s">
        <v>450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452</v>
      </c>
      <c r="AC246" t="s">
        <v>475</v>
      </c>
      <c r="AD246" t="s">
        <v>452</v>
      </c>
      <c r="AE246" t="s">
        <v>614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408</v>
      </c>
      <c r="C247" t="s">
        <v>60</v>
      </c>
      <c r="D247" t="s">
        <v>471</v>
      </c>
      <c r="E247" t="s">
        <v>451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629</v>
      </c>
      <c r="AC247" t="s">
        <v>141</v>
      </c>
      <c r="AD247" t="s">
        <v>141</v>
      </c>
      <c r="AE247" t="s">
        <v>614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408</v>
      </c>
      <c r="C248" t="s">
        <v>60</v>
      </c>
      <c r="D248" t="s">
        <v>450</v>
      </c>
      <c r="E248" t="s">
        <v>471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629</v>
      </c>
      <c r="AC248" t="s">
        <v>479</v>
      </c>
      <c r="AD248" t="s">
        <v>141</v>
      </c>
      <c r="AE248" t="s">
        <v>614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408</v>
      </c>
      <c r="C249" t="s">
        <v>60</v>
      </c>
      <c r="D249" t="s">
        <v>450</v>
      </c>
      <c r="E249" t="s">
        <v>450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472</v>
      </c>
      <c r="AC249" t="s">
        <v>141</v>
      </c>
      <c r="AD249" t="s">
        <v>472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408</v>
      </c>
      <c r="C250" t="s">
        <v>60</v>
      </c>
      <c r="D250" t="s">
        <v>450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472</v>
      </c>
      <c r="AC250" t="s">
        <v>614</v>
      </c>
      <c r="AD250" t="s">
        <v>141</v>
      </c>
      <c r="AE250" t="s">
        <v>614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408</v>
      </c>
      <c r="C251" t="s">
        <v>60</v>
      </c>
      <c r="D251" t="s">
        <v>450</v>
      </c>
      <c r="E251" t="s">
        <v>452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472</v>
      </c>
      <c r="AC251" t="s">
        <v>479</v>
      </c>
      <c r="AD251" t="s">
        <v>472</v>
      </c>
      <c r="AE251" t="s">
        <v>614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408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527</v>
      </c>
      <c r="AC252" t="s">
        <v>527</v>
      </c>
      <c r="AD252" t="s">
        <v>527</v>
      </c>
      <c r="AE252" t="s">
        <v>614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408</v>
      </c>
      <c r="C253" t="s">
        <v>60</v>
      </c>
      <c r="D253" t="s">
        <v>141</v>
      </c>
      <c r="E253" t="s">
        <v>451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527</v>
      </c>
      <c r="AC253" t="s">
        <v>479</v>
      </c>
      <c r="AD253" t="s">
        <v>527</v>
      </c>
      <c r="AE253" t="s">
        <v>614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408</v>
      </c>
      <c r="C254" t="s">
        <v>60</v>
      </c>
      <c r="D254" t="s">
        <v>141</v>
      </c>
      <c r="E254" t="s">
        <v>452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479</v>
      </c>
      <c r="AC254" t="s">
        <v>141</v>
      </c>
      <c r="AD254" t="s">
        <v>141</v>
      </c>
      <c r="AE254" t="s">
        <v>614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408</v>
      </c>
      <c r="C255" t="s">
        <v>60</v>
      </c>
      <c r="D255" t="s">
        <v>141</v>
      </c>
      <c r="E255" t="s">
        <v>472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479</v>
      </c>
      <c r="AC255" t="s">
        <v>630</v>
      </c>
      <c r="AD255" t="s">
        <v>479</v>
      </c>
      <c r="AE255" t="s">
        <v>614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408</v>
      </c>
      <c r="C256" t="s">
        <v>60</v>
      </c>
      <c r="D256" t="s">
        <v>451</v>
      </c>
      <c r="E256" t="s">
        <v>603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479</v>
      </c>
      <c r="AC256" t="s">
        <v>472</v>
      </c>
      <c r="AD256" t="s">
        <v>479</v>
      </c>
      <c r="AE256" t="s">
        <v>614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408</v>
      </c>
      <c r="C257" t="s">
        <v>60</v>
      </c>
      <c r="D257" t="s">
        <v>451</v>
      </c>
      <c r="E257" t="s">
        <v>471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479</v>
      </c>
      <c r="AC257" t="s">
        <v>614</v>
      </c>
      <c r="AD257" t="s">
        <v>479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408</v>
      </c>
      <c r="C258" t="s">
        <v>60</v>
      </c>
      <c r="D258" t="s">
        <v>451</v>
      </c>
      <c r="E258" t="s">
        <v>450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479</v>
      </c>
      <c r="AC258" t="s">
        <v>614</v>
      </c>
      <c r="AD258" t="s">
        <v>479</v>
      </c>
      <c r="AE258" t="s">
        <v>614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408</v>
      </c>
      <c r="C259" t="s">
        <v>60</v>
      </c>
      <c r="D259" t="s">
        <v>451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479</v>
      </c>
      <c r="AC259" t="s">
        <v>479</v>
      </c>
      <c r="AD259" t="s">
        <v>141</v>
      </c>
      <c r="AE259" t="s">
        <v>614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408</v>
      </c>
      <c r="C260" t="s">
        <v>60</v>
      </c>
      <c r="D260" t="s">
        <v>451</v>
      </c>
      <c r="E260" t="s">
        <v>451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453</v>
      </c>
      <c r="AC260" t="s">
        <v>141</v>
      </c>
      <c r="AD260" t="s">
        <v>453</v>
      </c>
      <c r="AE260" t="s">
        <v>614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408</v>
      </c>
      <c r="C261" t="s">
        <v>60</v>
      </c>
      <c r="D261" t="s">
        <v>451</v>
      </c>
      <c r="E261" t="s">
        <v>473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453</v>
      </c>
      <c r="AC261" t="s">
        <v>473</v>
      </c>
      <c r="AD261" t="s">
        <v>453</v>
      </c>
      <c r="AE261" t="s">
        <v>614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408</v>
      </c>
      <c r="C262" t="s">
        <v>60</v>
      </c>
      <c r="D262" t="s">
        <v>451</v>
      </c>
      <c r="E262" t="s">
        <v>452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453</v>
      </c>
      <c r="AC262" t="s">
        <v>452</v>
      </c>
      <c r="AD262" t="s">
        <v>453</v>
      </c>
      <c r="AE262" t="s">
        <v>614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408</v>
      </c>
      <c r="C263" t="s">
        <v>60</v>
      </c>
      <c r="D263" t="s">
        <v>451</v>
      </c>
      <c r="E263" t="s">
        <v>472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453</v>
      </c>
      <c r="AC263" t="s">
        <v>472</v>
      </c>
      <c r="AD263" t="s">
        <v>453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408</v>
      </c>
      <c r="C264" t="s">
        <v>60</v>
      </c>
      <c r="D264" t="s">
        <v>451</v>
      </c>
      <c r="E264" t="s">
        <v>479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453</v>
      </c>
      <c r="AC264" t="s">
        <v>472</v>
      </c>
      <c r="AD264" t="s">
        <v>453</v>
      </c>
      <c r="AE264" t="s">
        <v>614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408</v>
      </c>
      <c r="C265" t="s">
        <v>60</v>
      </c>
      <c r="D265" t="s">
        <v>473</v>
      </c>
      <c r="E265" t="s">
        <v>473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453</v>
      </c>
      <c r="AC265" t="s">
        <v>614</v>
      </c>
      <c r="AD265" t="s">
        <v>453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408</v>
      </c>
      <c r="C266" t="s">
        <v>60</v>
      </c>
      <c r="D266" t="s">
        <v>452</v>
      </c>
      <c r="E266" t="s">
        <v>473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453</v>
      </c>
      <c r="AC266" t="s">
        <v>614</v>
      </c>
      <c r="AD266" t="s">
        <v>453</v>
      </c>
      <c r="AE266" t="s">
        <v>614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408</v>
      </c>
      <c r="C267" t="s">
        <v>60</v>
      </c>
      <c r="D267" t="s">
        <v>452</v>
      </c>
      <c r="E267" t="s">
        <v>452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453</v>
      </c>
      <c r="AC267" t="s">
        <v>479</v>
      </c>
      <c r="AD267" t="s">
        <v>453</v>
      </c>
      <c r="AE267" t="s">
        <v>614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408</v>
      </c>
      <c r="C268" t="s">
        <v>60</v>
      </c>
      <c r="D268" t="s">
        <v>604</v>
      </c>
      <c r="E268" t="s">
        <v>604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453</v>
      </c>
      <c r="AC268" t="s">
        <v>453</v>
      </c>
      <c r="AD268" t="s">
        <v>453</v>
      </c>
      <c r="AE268" t="s">
        <v>614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408</v>
      </c>
      <c r="C269" t="s">
        <v>60</v>
      </c>
      <c r="D269" t="s">
        <v>472</v>
      </c>
      <c r="E269" t="s">
        <v>472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453</v>
      </c>
      <c r="AC269" t="s">
        <v>475</v>
      </c>
      <c r="AD269" t="s">
        <v>453</v>
      </c>
      <c r="AE269" t="s">
        <v>614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408</v>
      </c>
      <c r="C270" t="s">
        <v>60</v>
      </c>
      <c r="D270" t="s">
        <v>479</v>
      </c>
      <c r="E270" t="s">
        <v>479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475</v>
      </c>
      <c r="AC270" t="s">
        <v>614</v>
      </c>
      <c r="AD270" t="s">
        <v>475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408</v>
      </c>
      <c r="C271" t="s">
        <v>60</v>
      </c>
      <c r="D271" t="s">
        <v>453</v>
      </c>
      <c r="E271" t="s">
        <v>453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475</v>
      </c>
      <c r="AC271" t="s">
        <v>614</v>
      </c>
      <c r="AD271" t="s">
        <v>475</v>
      </c>
      <c r="AE271" t="s">
        <v>614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408</v>
      </c>
      <c r="C272" t="s">
        <v>60</v>
      </c>
      <c r="D272" t="s">
        <v>453</v>
      </c>
      <c r="E272" t="s">
        <v>475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614</v>
      </c>
      <c r="AE272" t="s">
        <v>614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408</v>
      </c>
      <c r="C273" t="s">
        <v>60</v>
      </c>
      <c r="D273" t="s">
        <v>475</v>
      </c>
      <c r="E273" t="s">
        <v>475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471</v>
      </c>
      <c r="AC273" t="s">
        <v>471</v>
      </c>
      <c r="AD273" t="s">
        <v>471</v>
      </c>
      <c r="AE273" t="s">
        <v>614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408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471</v>
      </c>
      <c r="AC274" t="s">
        <v>473</v>
      </c>
      <c r="AD274" t="s">
        <v>471</v>
      </c>
      <c r="AE274" t="s">
        <v>614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408</v>
      </c>
      <c r="C275" t="s">
        <v>62</v>
      </c>
      <c r="D275" t="s">
        <v>603</v>
      </c>
      <c r="E275" t="s">
        <v>603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471</v>
      </c>
      <c r="AC275" t="s">
        <v>472</v>
      </c>
      <c r="AD275" t="s">
        <v>471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408</v>
      </c>
      <c r="C276" t="s">
        <v>62</v>
      </c>
      <c r="D276" t="s">
        <v>471</v>
      </c>
      <c r="E276" t="s">
        <v>471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471</v>
      </c>
      <c r="AC276" t="s">
        <v>472</v>
      </c>
      <c r="AD276" t="s">
        <v>471</v>
      </c>
      <c r="AE276" t="s">
        <v>614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408</v>
      </c>
      <c r="C277" t="s">
        <v>62</v>
      </c>
      <c r="D277" t="s">
        <v>471</v>
      </c>
      <c r="E277" t="s">
        <v>451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471</v>
      </c>
      <c r="AC277" t="s">
        <v>472</v>
      </c>
      <c r="AD277" t="s">
        <v>451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408</v>
      </c>
      <c r="C278" t="s">
        <v>62</v>
      </c>
      <c r="D278" t="s">
        <v>450</v>
      </c>
      <c r="E278" t="s">
        <v>471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471</v>
      </c>
      <c r="AC278" t="s">
        <v>614</v>
      </c>
      <c r="AD278" t="s">
        <v>471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408</v>
      </c>
      <c r="C279" t="s">
        <v>62</v>
      </c>
      <c r="D279" t="s">
        <v>450</v>
      </c>
      <c r="E279" t="s">
        <v>450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471</v>
      </c>
      <c r="AC279" t="s">
        <v>614</v>
      </c>
      <c r="AD279" t="s">
        <v>471</v>
      </c>
      <c r="AE279" t="s">
        <v>614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408</v>
      </c>
      <c r="C280" t="s">
        <v>62</v>
      </c>
      <c r="D280" t="s">
        <v>450</v>
      </c>
      <c r="E280" t="s">
        <v>452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471</v>
      </c>
      <c r="AC280" t="s">
        <v>479</v>
      </c>
      <c r="AD280" t="s">
        <v>471</v>
      </c>
      <c r="AE280" t="s">
        <v>614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408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450</v>
      </c>
      <c r="AC281" t="s">
        <v>628</v>
      </c>
      <c r="AD281" t="s">
        <v>450</v>
      </c>
      <c r="AE281" t="s">
        <v>614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408</v>
      </c>
      <c r="C282" t="s">
        <v>62</v>
      </c>
      <c r="D282" t="s">
        <v>141</v>
      </c>
      <c r="E282" t="s">
        <v>451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450</v>
      </c>
      <c r="AC282" t="s">
        <v>471</v>
      </c>
      <c r="AD282" t="s">
        <v>452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408</v>
      </c>
      <c r="C283" t="s">
        <v>62</v>
      </c>
      <c r="D283" t="s">
        <v>141</v>
      </c>
      <c r="E283" t="s">
        <v>452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450</v>
      </c>
      <c r="AC283" t="s">
        <v>450</v>
      </c>
      <c r="AD283" t="s">
        <v>471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408</v>
      </c>
      <c r="C284" t="s">
        <v>62</v>
      </c>
      <c r="D284" t="s">
        <v>141</v>
      </c>
      <c r="E284" t="s">
        <v>472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450</v>
      </c>
      <c r="AC284" t="s">
        <v>450</v>
      </c>
      <c r="AD284" t="s">
        <v>450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408</v>
      </c>
      <c r="C285" t="s">
        <v>62</v>
      </c>
      <c r="D285" t="s">
        <v>451</v>
      </c>
      <c r="E285" t="s">
        <v>471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450</v>
      </c>
      <c r="AC285" t="s">
        <v>450</v>
      </c>
      <c r="AD285" t="s">
        <v>450</v>
      </c>
      <c r="AE285" t="s">
        <v>614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408</v>
      </c>
      <c r="C286" t="s">
        <v>62</v>
      </c>
      <c r="D286" t="s">
        <v>451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450</v>
      </c>
      <c r="AC286" t="s">
        <v>141</v>
      </c>
      <c r="AD286" t="s">
        <v>450</v>
      </c>
      <c r="AE286" t="s">
        <v>614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408</v>
      </c>
      <c r="C287" t="s">
        <v>62</v>
      </c>
      <c r="D287" t="s">
        <v>451</v>
      </c>
      <c r="E287" t="s">
        <v>451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450</v>
      </c>
      <c r="AC287" t="s">
        <v>630</v>
      </c>
      <c r="AD287" t="s">
        <v>450</v>
      </c>
      <c r="AE287" t="s">
        <v>614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408</v>
      </c>
      <c r="C288" t="s">
        <v>62</v>
      </c>
      <c r="D288" t="s">
        <v>451</v>
      </c>
      <c r="E288" t="s">
        <v>473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450</v>
      </c>
      <c r="AC288" t="s">
        <v>473</v>
      </c>
      <c r="AD288" t="s">
        <v>471</v>
      </c>
      <c r="AE288" t="s">
        <v>614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408</v>
      </c>
      <c r="C289" t="s">
        <v>62</v>
      </c>
      <c r="D289" t="s">
        <v>451</v>
      </c>
      <c r="E289" t="s">
        <v>472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450</v>
      </c>
      <c r="AC289" t="s">
        <v>473</v>
      </c>
      <c r="AD289" t="s">
        <v>450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408</v>
      </c>
      <c r="C290" t="s">
        <v>62</v>
      </c>
      <c r="D290" t="s">
        <v>473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450</v>
      </c>
      <c r="AC290" t="s">
        <v>473</v>
      </c>
      <c r="AD290" t="s">
        <v>450</v>
      </c>
      <c r="AE290" t="s">
        <v>614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408</v>
      </c>
      <c r="C291" t="s">
        <v>62</v>
      </c>
      <c r="D291" t="s">
        <v>473</v>
      </c>
      <c r="E291" t="s">
        <v>451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450</v>
      </c>
      <c r="AC291" t="s">
        <v>452</v>
      </c>
      <c r="AD291" t="s">
        <v>450</v>
      </c>
      <c r="AE291" t="s">
        <v>614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408</v>
      </c>
      <c r="C292" t="s">
        <v>62</v>
      </c>
      <c r="D292" t="s">
        <v>473</v>
      </c>
      <c r="E292" t="s">
        <v>473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450</v>
      </c>
      <c r="AC292" t="s">
        <v>629</v>
      </c>
      <c r="AD292" t="s">
        <v>450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408</v>
      </c>
      <c r="C293" t="s">
        <v>62</v>
      </c>
      <c r="D293" t="s">
        <v>452</v>
      </c>
      <c r="E293" t="s">
        <v>452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450</v>
      </c>
      <c r="AC293" t="s">
        <v>629</v>
      </c>
      <c r="AD293" t="s">
        <v>450</v>
      </c>
      <c r="AE293" t="s">
        <v>614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408</v>
      </c>
      <c r="C294" t="s">
        <v>62</v>
      </c>
      <c r="D294" t="s">
        <v>604</v>
      </c>
      <c r="E294" t="s">
        <v>604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450</v>
      </c>
      <c r="AC294" t="s">
        <v>474</v>
      </c>
      <c r="AD294" t="s">
        <v>450</v>
      </c>
      <c r="AE294" t="s">
        <v>614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408</v>
      </c>
      <c r="C295" t="s">
        <v>62</v>
      </c>
      <c r="D295" t="s">
        <v>472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450</v>
      </c>
      <c r="AC295" t="s">
        <v>472</v>
      </c>
      <c r="AD295" t="s">
        <v>450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408</v>
      </c>
      <c r="C296" t="s">
        <v>62</v>
      </c>
      <c r="D296" t="s">
        <v>472</v>
      </c>
      <c r="E296" t="s">
        <v>472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450</v>
      </c>
      <c r="AC296" t="s">
        <v>472</v>
      </c>
      <c r="AD296" t="s">
        <v>450</v>
      </c>
      <c r="AE296" t="s">
        <v>614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408</v>
      </c>
      <c r="C297" t="s">
        <v>62</v>
      </c>
      <c r="D297" t="s">
        <v>479</v>
      </c>
      <c r="E297" t="s">
        <v>479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450</v>
      </c>
      <c r="AC297" t="s">
        <v>472</v>
      </c>
      <c r="AD297" t="s">
        <v>141</v>
      </c>
      <c r="AE297" t="s">
        <v>614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408</v>
      </c>
      <c r="C298" t="s">
        <v>62</v>
      </c>
      <c r="D298" t="s">
        <v>453</v>
      </c>
      <c r="E298" t="s">
        <v>453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450</v>
      </c>
      <c r="AC298" t="s">
        <v>472</v>
      </c>
      <c r="AD298" t="s">
        <v>452</v>
      </c>
      <c r="AE298" t="s">
        <v>614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408</v>
      </c>
      <c r="C299" t="s">
        <v>62</v>
      </c>
      <c r="D299" t="s">
        <v>475</v>
      </c>
      <c r="E299" t="s">
        <v>475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450</v>
      </c>
      <c r="AC299" t="s">
        <v>614</v>
      </c>
      <c r="AD299" t="s">
        <v>450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408</v>
      </c>
      <c r="C300" t="s">
        <v>64</v>
      </c>
      <c r="D300" t="s">
        <v>450</v>
      </c>
      <c r="E300" t="s">
        <v>450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450</v>
      </c>
      <c r="AC300" t="s">
        <v>614</v>
      </c>
      <c r="AD300" t="s">
        <v>450</v>
      </c>
      <c r="AE300" t="s">
        <v>614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408</v>
      </c>
      <c r="C301" t="s">
        <v>64</v>
      </c>
      <c r="D301" t="s">
        <v>450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450</v>
      </c>
      <c r="AC301" t="s">
        <v>479</v>
      </c>
      <c r="AD301" t="s">
        <v>450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408</v>
      </c>
      <c r="C302" t="s">
        <v>64</v>
      </c>
      <c r="D302" t="s">
        <v>141</v>
      </c>
      <c r="E302" t="s">
        <v>450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450</v>
      </c>
      <c r="AC302" t="s">
        <v>479</v>
      </c>
      <c r="AD302" t="s">
        <v>450</v>
      </c>
      <c r="AE302" t="s">
        <v>614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408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450</v>
      </c>
      <c r="AC303" t="s">
        <v>475</v>
      </c>
      <c r="AD303" t="s">
        <v>450</v>
      </c>
      <c r="AE303" t="s">
        <v>614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408</v>
      </c>
      <c r="C304" t="s">
        <v>64</v>
      </c>
      <c r="D304" t="s">
        <v>141</v>
      </c>
      <c r="E304" t="s">
        <v>451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628</v>
      </c>
      <c r="AD304" t="s">
        <v>141</v>
      </c>
      <c r="AE304" t="s">
        <v>614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408</v>
      </c>
      <c r="C305" t="s">
        <v>64</v>
      </c>
      <c r="D305" t="s">
        <v>141</v>
      </c>
      <c r="E305" t="s">
        <v>472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471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408</v>
      </c>
      <c r="C306" t="s">
        <v>64</v>
      </c>
      <c r="D306" t="s">
        <v>451</v>
      </c>
      <c r="E306" t="s">
        <v>603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471</v>
      </c>
      <c r="AD306" t="s">
        <v>141</v>
      </c>
      <c r="AE306" t="s">
        <v>614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408</v>
      </c>
      <c r="C307" t="s">
        <v>64</v>
      </c>
      <c r="D307" t="s">
        <v>451</v>
      </c>
      <c r="E307" t="s">
        <v>471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450</v>
      </c>
      <c r="AD307" t="s">
        <v>450</v>
      </c>
      <c r="AE307" t="s">
        <v>614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408</v>
      </c>
      <c r="C308" t="s">
        <v>64</v>
      </c>
      <c r="D308" t="s">
        <v>451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450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408</v>
      </c>
      <c r="C309" t="s">
        <v>64</v>
      </c>
      <c r="D309" t="s">
        <v>451</v>
      </c>
      <c r="E309" t="s">
        <v>451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450</v>
      </c>
      <c r="AD309" t="s">
        <v>141</v>
      </c>
      <c r="AE309" t="s">
        <v>614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408</v>
      </c>
      <c r="C310" t="s">
        <v>64</v>
      </c>
      <c r="D310" t="s">
        <v>451</v>
      </c>
      <c r="E310" t="s">
        <v>473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614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408</v>
      </c>
      <c r="C311" t="s">
        <v>64</v>
      </c>
      <c r="D311" t="s">
        <v>451</v>
      </c>
      <c r="E311" t="s">
        <v>472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630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408</v>
      </c>
      <c r="C312" t="s">
        <v>64</v>
      </c>
      <c r="D312" t="s">
        <v>473</v>
      </c>
      <c r="E312" t="s">
        <v>473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630</v>
      </c>
      <c r="AD312" t="s">
        <v>141</v>
      </c>
      <c r="AE312" t="s">
        <v>614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408</v>
      </c>
      <c r="C313" t="s">
        <v>64</v>
      </c>
      <c r="D313" t="s">
        <v>452</v>
      </c>
      <c r="E313" t="s">
        <v>452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630</v>
      </c>
      <c r="AD313" t="s">
        <v>451</v>
      </c>
      <c r="AE313" t="s">
        <v>614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408</v>
      </c>
      <c r="C314" t="s">
        <v>64</v>
      </c>
      <c r="D314" t="s">
        <v>604</v>
      </c>
      <c r="E314" t="s">
        <v>604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473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408</v>
      </c>
      <c r="C315" t="s">
        <v>64</v>
      </c>
      <c r="D315" t="s">
        <v>477</v>
      </c>
      <c r="E315" t="s">
        <v>477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473</v>
      </c>
      <c r="AD315" t="s">
        <v>141</v>
      </c>
      <c r="AE315" t="s">
        <v>614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408</v>
      </c>
      <c r="C316" t="s">
        <v>64</v>
      </c>
      <c r="D316" t="s">
        <v>472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452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408</v>
      </c>
      <c r="C317" t="s">
        <v>64</v>
      </c>
      <c r="D317" t="s">
        <v>472</v>
      </c>
      <c r="E317" t="s">
        <v>472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452</v>
      </c>
      <c r="AD317" t="s">
        <v>141</v>
      </c>
      <c r="AE317" t="s">
        <v>614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408</v>
      </c>
      <c r="C318" t="s">
        <v>64</v>
      </c>
      <c r="D318" t="s">
        <v>479</v>
      </c>
      <c r="E318" t="s">
        <v>479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452</v>
      </c>
      <c r="AD318" t="s">
        <v>452</v>
      </c>
      <c r="AE318" t="s">
        <v>614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408</v>
      </c>
      <c r="C319" t="s">
        <v>64</v>
      </c>
      <c r="D319" t="s">
        <v>453</v>
      </c>
      <c r="E319" t="s">
        <v>453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629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408</v>
      </c>
      <c r="C320" t="s">
        <v>66</v>
      </c>
      <c r="D320" t="s">
        <v>471</v>
      </c>
      <c r="E320" t="s">
        <v>471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629</v>
      </c>
      <c r="AD320" t="s">
        <v>141</v>
      </c>
      <c r="AE320" t="s">
        <v>614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408</v>
      </c>
      <c r="C321" t="s">
        <v>66</v>
      </c>
      <c r="D321" t="s">
        <v>450</v>
      </c>
      <c r="E321" t="s">
        <v>450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474</v>
      </c>
      <c r="AD321" t="s">
        <v>141</v>
      </c>
      <c r="AE321" t="s">
        <v>614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408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477</v>
      </c>
      <c r="AD322" t="s">
        <v>141</v>
      </c>
      <c r="AE322" t="s">
        <v>614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408</v>
      </c>
      <c r="C323" t="s">
        <v>66</v>
      </c>
      <c r="D323" t="s">
        <v>141</v>
      </c>
      <c r="E323" t="s">
        <v>472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472</v>
      </c>
      <c r="AD323" t="s">
        <v>471</v>
      </c>
      <c r="AE323" t="s">
        <v>614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408</v>
      </c>
      <c r="C324" t="s">
        <v>66</v>
      </c>
      <c r="D324" t="s">
        <v>451</v>
      </c>
      <c r="E324" t="s">
        <v>603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472</v>
      </c>
      <c r="AD324" t="s">
        <v>450</v>
      </c>
      <c r="AE324" t="s">
        <v>614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408</v>
      </c>
      <c r="C325" t="s">
        <v>66</v>
      </c>
      <c r="D325" t="s">
        <v>451</v>
      </c>
      <c r="E325" t="s">
        <v>471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472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408</v>
      </c>
      <c r="C326" t="s">
        <v>66</v>
      </c>
      <c r="D326" t="s">
        <v>451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472</v>
      </c>
      <c r="AD326" t="s">
        <v>141</v>
      </c>
      <c r="AE326" t="s">
        <v>614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408</v>
      </c>
      <c r="C327" t="s">
        <v>66</v>
      </c>
      <c r="D327" t="s">
        <v>451</v>
      </c>
      <c r="E327" t="s">
        <v>451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472</v>
      </c>
      <c r="AD327" t="s">
        <v>451</v>
      </c>
      <c r="AE327" t="s">
        <v>614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408</v>
      </c>
      <c r="C328" t="s">
        <v>66</v>
      </c>
      <c r="D328" t="s">
        <v>451</v>
      </c>
      <c r="E328" t="s">
        <v>473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472</v>
      </c>
      <c r="AD328" t="s">
        <v>452</v>
      </c>
      <c r="AE328" t="s">
        <v>614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408</v>
      </c>
      <c r="C329" t="s">
        <v>66</v>
      </c>
      <c r="D329" t="s">
        <v>451</v>
      </c>
      <c r="E329" t="s">
        <v>472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472</v>
      </c>
      <c r="AD329" t="s">
        <v>472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408</v>
      </c>
      <c r="C330" t="s">
        <v>66</v>
      </c>
      <c r="D330" t="s">
        <v>473</v>
      </c>
      <c r="E330" t="s">
        <v>451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472</v>
      </c>
      <c r="AD330" t="s">
        <v>472</v>
      </c>
      <c r="AE330" t="s">
        <v>614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408</v>
      </c>
      <c r="C331" t="s">
        <v>66</v>
      </c>
      <c r="D331" t="s">
        <v>473</v>
      </c>
      <c r="E331" t="s">
        <v>473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614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408</v>
      </c>
      <c r="C332" t="s">
        <v>66</v>
      </c>
      <c r="D332" t="s">
        <v>452</v>
      </c>
      <c r="E332" t="s">
        <v>452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614</v>
      </c>
      <c r="AD332" t="s">
        <v>141</v>
      </c>
      <c r="AE332" t="s">
        <v>614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408</v>
      </c>
      <c r="C333" t="s">
        <v>66</v>
      </c>
      <c r="D333" t="s">
        <v>604</v>
      </c>
      <c r="E333" t="s">
        <v>604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479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408</v>
      </c>
      <c r="C334" t="s">
        <v>66</v>
      </c>
      <c r="D334" t="s">
        <v>477</v>
      </c>
      <c r="E334" t="s">
        <v>477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479</v>
      </c>
      <c r="AD334" t="s">
        <v>141</v>
      </c>
      <c r="AE334" t="s">
        <v>614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408</v>
      </c>
      <c r="C335" t="s">
        <v>66</v>
      </c>
      <c r="D335" t="s">
        <v>472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475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408</v>
      </c>
      <c r="C336" t="s">
        <v>66</v>
      </c>
      <c r="D336" t="s">
        <v>472</v>
      </c>
      <c r="E336" t="s">
        <v>451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475</v>
      </c>
      <c r="AD336" t="s">
        <v>141</v>
      </c>
      <c r="AE336" t="s">
        <v>614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408</v>
      </c>
      <c r="C337" t="s">
        <v>66</v>
      </c>
      <c r="D337" t="s">
        <v>472</v>
      </c>
      <c r="E337" t="s">
        <v>472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529</v>
      </c>
      <c r="AC337" t="s">
        <v>629</v>
      </c>
      <c r="AD337" t="s">
        <v>529</v>
      </c>
      <c r="AE337" t="s">
        <v>614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408</v>
      </c>
      <c r="C338" t="s">
        <v>66</v>
      </c>
      <c r="D338" t="s">
        <v>479</v>
      </c>
      <c r="E338" t="s">
        <v>479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529</v>
      </c>
      <c r="AC338" t="s">
        <v>472</v>
      </c>
      <c r="AD338" t="s">
        <v>529</v>
      </c>
      <c r="AE338" t="s">
        <v>614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408</v>
      </c>
      <c r="C339" t="s">
        <v>68</v>
      </c>
      <c r="D339" t="s">
        <v>471</v>
      </c>
      <c r="E339" t="s">
        <v>451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451</v>
      </c>
      <c r="AC339" t="s">
        <v>628</v>
      </c>
      <c r="AD339" t="s">
        <v>451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408</v>
      </c>
      <c r="C340" t="s">
        <v>68</v>
      </c>
      <c r="D340" t="s">
        <v>450</v>
      </c>
      <c r="E340" t="s">
        <v>450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451</v>
      </c>
      <c r="AC340" t="s">
        <v>628</v>
      </c>
      <c r="AD340" t="s">
        <v>451</v>
      </c>
      <c r="AE340" t="s">
        <v>614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408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451</v>
      </c>
      <c r="AC341" t="s">
        <v>471</v>
      </c>
      <c r="AD341" t="s">
        <v>471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408</v>
      </c>
      <c r="C342" t="s">
        <v>68</v>
      </c>
      <c r="D342" t="s">
        <v>141</v>
      </c>
      <c r="E342" t="s">
        <v>451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451</v>
      </c>
      <c r="AC342" t="s">
        <v>471</v>
      </c>
      <c r="AD342" t="s">
        <v>451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408</v>
      </c>
      <c r="C343" t="s">
        <v>68</v>
      </c>
      <c r="D343" t="s">
        <v>141</v>
      </c>
      <c r="E343" t="s">
        <v>473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451</v>
      </c>
      <c r="AC343" t="s">
        <v>471</v>
      </c>
      <c r="AD343" t="s">
        <v>451</v>
      </c>
      <c r="AE343" t="s">
        <v>614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408</v>
      </c>
      <c r="C344" t="s">
        <v>68</v>
      </c>
      <c r="D344" t="s">
        <v>141</v>
      </c>
      <c r="E344" t="s">
        <v>472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451</v>
      </c>
      <c r="AC344" t="s">
        <v>450</v>
      </c>
      <c r="AD344" t="s">
        <v>451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408</v>
      </c>
      <c r="C345" t="s">
        <v>68</v>
      </c>
      <c r="D345" t="s">
        <v>451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451</v>
      </c>
      <c r="AC345" t="s">
        <v>450</v>
      </c>
      <c r="AD345" t="s">
        <v>451</v>
      </c>
      <c r="AE345" t="s">
        <v>614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408</v>
      </c>
      <c r="C346" t="s">
        <v>68</v>
      </c>
      <c r="D346" t="s">
        <v>451</v>
      </c>
      <c r="E346" t="s">
        <v>451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451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408</v>
      </c>
      <c r="C347" t="s">
        <v>68</v>
      </c>
      <c r="D347" t="s">
        <v>473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451</v>
      </c>
      <c r="AC347" t="s">
        <v>141</v>
      </c>
      <c r="AD347" t="s">
        <v>451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408</v>
      </c>
      <c r="C348" t="s">
        <v>68</v>
      </c>
      <c r="D348" t="s">
        <v>473</v>
      </c>
      <c r="E348" t="s">
        <v>473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451</v>
      </c>
      <c r="AC348" t="s">
        <v>141</v>
      </c>
      <c r="AD348" t="s">
        <v>451</v>
      </c>
      <c r="AE348" t="s">
        <v>614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408</v>
      </c>
      <c r="C349" t="s">
        <v>68</v>
      </c>
      <c r="D349" t="s">
        <v>452</v>
      </c>
      <c r="E349" t="s">
        <v>452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451</v>
      </c>
      <c r="AC349" t="s">
        <v>630</v>
      </c>
      <c r="AD349" t="s">
        <v>471</v>
      </c>
      <c r="AE349" t="s">
        <v>614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408</v>
      </c>
      <c r="C350" t="s">
        <v>68</v>
      </c>
      <c r="D350" t="s">
        <v>604</v>
      </c>
      <c r="E350" t="s">
        <v>604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451</v>
      </c>
      <c r="AC350" t="s">
        <v>630</v>
      </c>
      <c r="AD350" t="s">
        <v>450</v>
      </c>
      <c r="AE350" t="s">
        <v>614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408</v>
      </c>
      <c r="C351" t="s">
        <v>68</v>
      </c>
      <c r="D351" t="s">
        <v>474</v>
      </c>
      <c r="E351" t="s">
        <v>474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451</v>
      </c>
      <c r="AC351" t="s">
        <v>630</v>
      </c>
      <c r="AD351" t="s">
        <v>141</v>
      </c>
      <c r="AE351" t="s">
        <v>614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408</v>
      </c>
      <c r="C352" t="s">
        <v>68</v>
      </c>
      <c r="D352" t="s">
        <v>477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451</v>
      </c>
      <c r="AC352" t="s">
        <v>630</v>
      </c>
      <c r="AD352" t="s">
        <v>451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408</v>
      </c>
      <c r="C353" t="s">
        <v>68</v>
      </c>
      <c r="D353" t="s">
        <v>477</v>
      </c>
      <c r="E353" t="s">
        <v>477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451</v>
      </c>
      <c r="AC353" t="s">
        <v>630</v>
      </c>
      <c r="AD353" t="s">
        <v>451</v>
      </c>
      <c r="AE353" t="s">
        <v>614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408</v>
      </c>
      <c r="C354" t="s">
        <v>68</v>
      </c>
      <c r="D354" t="s">
        <v>472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451</v>
      </c>
      <c r="AC354" t="s">
        <v>630</v>
      </c>
      <c r="AD354" t="s">
        <v>473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408</v>
      </c>
      <c r="C355" t="s">
        <v>68</v>
      </c>
      <c r="D355" t="s">
        <v>472</v>
      </c>
      <c r="E355" t="s">
        <v>451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451</v>
      </c>
      <c r="AC355" t="s">
        <v>630</v>
      </c>
      <c r="AD355" t="s">
        <v>473</v>
      </c>
      <c r="AE355" t="s">
        <v>614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408</v>
      </c>
      <c r="C356" t="s">
        <v>68</v>
      </c>
      <c r="D356" t="s">
        <v>472</v>
      </c>
      <c r="E356" t="s">
        <v>472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451</v>
      </c>
      <c r="AC356" t="s">
        <v>630</v>
      </c>
      <c r="AD356" t="s">
        <v>472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408</v>
      </c>
      <c r="C357" t="s">
        <v>68</v>
      </c>
      <c r="D357" t="s">
        <v>479</v>
      </c>
      <c r="E357" t="s">
        <v>479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451</v>
      </c>
      <c r="AC357" t="s">
        <v>473</v>
      </c>
      <c r="AD357" t="s">
        <v>141</v>
      </c>
      <c r="AE357" t="s">
        <v>614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410</v>
      </c>
      <c r="C358" t="s">
        <v>52</v>
      </c>
      <c r="D358" t="s">
        <v>450</v>
      </c>
      <c r="E358" t="s">
        <v>450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451</v>
      </c>
      <c r="AC358" t="s">
        <v>473</v>
      </c>
      <c r="AD358" t="s">
        <v>451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410</v>
      </c>
      <c r="C359" t="s">
        <v>52</v>
      </c>
      <c r="D359" t="s">
        <v>141</v>
      </c>
      <c r="E359" t="s">
        <v>450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451</v>
      </c>
      <c r="AC359" t="s">
        <v>473</v>
      </c>
      <c r="AD359" t="s">
        <v>451</v>
      </c>
      <c r="AE359" t="s">
        <v>614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410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451</v>
      </c>
      <c r="AC360" t="s">
        <v>473</v>
      </c>
      <c r="AD360" t="s">
        <v>473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410</v>
      </c>
      <c r="C361" t="s">
        <v>52</v>
      </c>
      <c r="D361" t="s">
        <v>141</v>
      </c>
      <c r="E361" t="s">
        <v>451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451</v>
      </c>
      <c r="AC361" t="s">
        <v>473</v>
      </c>
      <c r="AD361" t="s">
        <v>452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410</v>
      </c>
      <c r="C362" t="s">
        <v>52</v>
      </c>
      <c r="D362" t="s">
        <v>141</v>
      </c>
      <c r="E362" t="s">
        <v>452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451</v>
      </c>
      <c r="AC362" t="s">
        <v>452</v>
      </c>
      <c r="AD362" t="s">
        <v>451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410</v>
      </c>
      <c r="C363" t="s">
        <v>52</v>
      </c>
      <c r="D363" t="s">
        <v>476</v>
      </c>
      <c r="E363" t="s">
        <v>476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451</v>
      </c>
      <c r="AC363" t="s">
        <v>452</v>
      </c>
      <c r="AD363" t="s">
        <v>451</v>
      </c>
      <c r="AE363" t="s">
        <v>614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410</v>
      </c>
      <c r="C364" t="s">
        <v>52</v>
      </c>
      <c r="D364" t="s">
        <v>451</v>
      </c>
      <c r="E364" t="s">
        <v>471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451</v>
      </c>
      <c r="AC364" t="s">
        <v>629</v>
      </c>
      <c r="AD364" t="s">
        <v>141</v>
      </c>
      <c r="AE364" t="s">
        <v>614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410</v>
      </c>
      <c r="C365" t="s">
        <v>52</v>
      </c>
      <c r="D365" t="s">
        <v>451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451</v>
      </c>
      <c r="AC365" t="s">
        <v>629</v>
      </c>
      <c r="AD365" t="s">
        <v>451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410</v>
      </c>
      <c r="C366" t="s">
        <v>52</v>
      </c>
      <c r="D366" t="s">
        <v>451</v>
      </c>
      <c r="E366" t="s">
        <v>451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451</v>
      </c>
      <c r="AC366" t="s">
        <v>629</v>
      </c>
      <c r="AD366" t="s">
        <v>451</v>
      </c>
      <c r="AE366" t="s">
        <v>614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410</v>
      </c>
      <c r="C367" t="s">
        <v>52</v>
      </c>
      <c r="D367" t="s">
        <v>452</v>
      </c>
      <c r="E367" t="s">
        <v>452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451</v>
      </c>
      <c r="AC367" t="s">
        <v>629</v>
      </c>
      <c r="AD367" t="s">
        <v>473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410</v>
      </c>
      <c r="C368" t="s">
        <v>52</v>
      </c>
      <c r="D368" t="s">
        <v>479</v>
      </c>
      <c r="E368" t="s">
        <v>479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451</v>
      </c>
      <c r="AC368" t="s">
        <v>474</v>
      </c>
      <c r="AD368" t="s">
        <v>451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410</v>
      </c>
      <c r="C369" t="s">
        <v>52</v>
      </c>
      <c r="D369" t="s">
        <v>453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451</v>
      </c>
      <c r="AC369" t="s">
        <v>474</v>
      </c>
      <c r="AD369" t="s">
        <v>451</v>
      </c>
      <c r="AE369" t="s">
        <v>614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410</v>
      </c>
      <c r="C370" t="s">
        <v>52</v>
      </c>
      <c r="D370" t="s">
        <v>453</v>
      </c>
      <c r="E370" t="s">
        <v>453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451</v>
      </c>
      <c r="AC370" t="s">
        <v>477</v>
      </c>
      <c r="AD370" t="s">
        <v>451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410</v>
      </c>
      <c r="C371" t="s">
        <v>52</v>
      </c>
      <c r="D371" t="s">
        <v>475</v>
      </c>
      <c r="E371" t="s">
        <v>475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451</v>
      </c>
      <c r="AC371" t="s">
        <v>477</v>
      </c>
      <c r="AD371" t="s">
        <v>451</v>
      </c>
      <c r="AE371" t="s">
        <v>614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410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451</v>
      </c>
      <c r="AC372" t="s">
        <v>472</v>
      </c>
      <c r="AD372" t="s">
        <v>450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410</v>
      </c>
      <c r="C373" t="s">
        <v>54</v>
      </c>
      <c r="D373" t="s">
        <v>471</v>
      </c>
      <c r="E373" t="s">
        <v>471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451</v>
      </c>
      <c r="AC373" t="s">
        <v>472</v>
      </c>
      <c r="AD373" t="s">
        <v>141</v>
      </c>
      <c r="AE373" t="s">
        <v>614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410</v>
      </c>
      <c r="C374" t="s">
        <v>54</v>
      </c>
      <c r="D374" t="s">
        <v>450</v>
      </c>
      <c r="E374" t="s">
        <v>450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451</v>
      </c>
      <c r="AC374" t="s">
        <v>472</v>
      </c>
      <c r="AD374" t="s">
        <v>451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410</v>
      </c>
      <c r="C375" t="s">
        <v>54</v>
      </c>
      <c r="D375" t="s">
        <v>141</v>
      </c>
      <c r="E375" t="s">
        <v>471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451</v>
      </c>
      <c r="AC375" t="s">
        <v>472</v>
      </c>
      <c r="AD375" t="s">
        <v>451</v>
      </c>
      <c r="AE375" t="s">
        <v>614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410</v>
      </c>
      <c r="C376" t="s">
        <v>54</v>
      </c>
      <c r="D376" t="s">
        <v>141</v>
      </c>
      <c r="E376" t="s">
        <v>450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451</v>
      </c>
      <c r="AC376" t="s">
        <v>472</v>
      </c>
      <c r="AD376" t="s">
        <v>473</v>
      </c>
      <c r="AE376" t="s">
        <v>614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410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451</v>
      </c>
      <c r="AC377" t="s">
        <v>472</v>
      </c>
      <c r="AD377" t="s">
        <v>452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410</v>
      </c>
      <c r="C378" t="s">
        <v>54</v>
      </c>
      <c r="D378" t="s">
        <v>451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451</v>
      </c>
      <c r="AC378" t="s">
        <v>472</v>
      </c>
      <c r="AD378" t="s">
        <v>472</v>
      </c>
      <c r="AE378" t="s">
        <v>614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410</v>
      </c>
      <c r="C379" t="s">
        <v>54</v>
      </c>
      <c r="D379" t="s">
        <v>451</v>
      </c>
      <c r="E379" t="s">
        <v>451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451</v>
      </c>
      <c r="AC379" t="s">
        <v>614</v>
      </c>
      <c r="AD379" t="s">
        <v>451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410</v>
      </c>
      <c r="C380" t="s">
        <v>54</v>
      </c>
      <c r="D380" t="s">
        <v>452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451</v>
      </c>
      <c r="AC380" t="s">
        <v>614</v>
      </c>
      <c r="AD380" t="s">
        <v>451</v>
      </c>
      <c r="AE380" t="s">
        <v>614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410</v>
      </c>
      <c r="C381" t="s">
        <v>54</v>
      </c>
      <c r="D381" t="s">
        <v>452</v>
      </c>
      <c r="E381" t="s">
        <v>452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451</v>
      </c>
      <c r="AC381" t="s">
        <v>614</v>
      </c>
      <c r="AD381" t="s">
        <v>473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410</v>
      </c>
      <c r="C382" t="s">
        <v>54</v>
      </c>
      <c r="D382" t="s">
        <v>479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451</v>
      </c>
      <c r="AC382" t="s">
        <v>614</v>
      </c>
      <c r="AD382" t="s">
        <v>452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410</v>
      </c>
      <c r="C383" t="s">
        <v>54</v>
      </c>
      <c r="D383" t="s">
        <v>479</v>
      </c>
      <c r="E383" t="s">
        <v>479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451</v>
      </c>
      <c r="AC383" t="s">
        <v>527</v>
      </c>
      <c r="AD383" t="s">
        <v>451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410</v>
      </c>
      <c r="C384" t="s">
        <v>54</v>
      </c>
      <c r="D384" t="s">
        <v>453</v>
      </c>
      <c r="E384" t="s">
        <v>453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451</v>
      </c>
      <c r="AC384" t="s">
        <v>527</v>
      </c>
      <c r="AD384" t="s">
        <v>451</v>
      </c>
      <c r="AE384" t="s">
        <v>614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410</v>
      </c>
      <c r="C385" t="s">
        <v>54</v>
      </c>
      <c r="D385" t="s">
        <v>475</v>
      </c>
      <c r="E385" t="s">
        <v>475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451</v>
      </c>
      <c r="AC385" t="s">
        <v>479</v>
      </c>
      <c r="AD385" t="s">
        <v>141</v>
      </c>
      <c r="AE385" t="s">
        <v>614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410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451</v>
      </c>
      <c r="AC386" t="s">
        <v>479</v>
      </c>
      <c r="AD386" t="s">
        <v>451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410</v>
      </c>
      <c r="C387" t="s">
        <v>56</v>
      </c>
      <c r="D387" t="s">
        <v>471</v>
      </c>
      <c r="E387" t="s">
        <v>471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451</v>
      </c>
      <c r="AC387" t="s">
        <v>479</v>
      </c>
      <c r="AD387" t="s">
        <v>451</v>
      </c>
      <c r="AE387" t="s">
        <v>614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410</v>
      </c>
      <c r="C388" t="s">
        <v>56</v>
      </c>
      <c r="D388" t="s">
        <v>450</v>
      </c>
      <c r="E388" t="s">
        <v>450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451</v>
      </c>
      <c r="AC388" t="s">
        <v>453</v>
      </c>
      <c r="AD388" t="s">
        <v>141</v>
      </c>
      <c r="AE388" t="s">
        <v>614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410</v>
      </c>
      <c r="C389" t="s">
        <v>56</v>
      </c>
      <c r="D389" t="s">
        <v>450</v>
      </c>
      <c r="E389" t="s">
        <v>452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451</v>
      </c>
      <c r="AC389" t="s">
        <v>453</v>
      </c>
      <c r="AD389" t="s">
        <v>451</v>
      </c>
      <c r="AE389" t="s">
        <v>614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410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451</v>
      </c>
      <c r="AC390" t="s">
        <v>475</v>
      </c>
      <c r="AD390" t="s">
        <v>451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410</v>
      </c>
      <c r="C391" t="s">
        <v>56</v>
      </c>
      <c r="D391" t="s">
        <v>451</v>
      </c>
      <c r="E391" t="s">
        <v>471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451</v>
      </c>
      <c r="AC391" t="s">
        <v>475</v>
      </c>
      <c r="AD391" t="s">
        <v>451</v>
      </c>
      <c r="AE391" t="s">
        <v>614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410</v>
      </c>
      <c r="C392" t="s">
        <v>56</v>
      </c>
      <c r="D392" t="s">
        <v>451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451</v>
      </c>
      <c r="AC392" t="s">
        <v>475</v>
      </c>
      <c r="AD392" t="s">
        <v>475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410</v>
      </c>
      <c r="C393" t="s">
        <v>56</v>
      </c>
      <c r="D393" t="s">
        <v>451</v>
      </c>
      <c r="E393" t="s">
        <v>451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451</v>
      </c>
      <c r="AC393" t="s">
        <v>475</v>
      </c>
      <c r="AD393" t="s">
        <v>475</v>
      </c>
      <c r="AE393" t="s">
        <v>614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410</v>
      </c>
      <c r="C394" t="s">
        <v>56</v>
      </c>
      <c r="D394" t="s">
        <v>451</v>
      </c>
      <c r="E394" t="s">
        <v>473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473</v>
      </c>
      <c r="AC394" t="s">
        <v>475</v>
      </c>
      <c r="AD394" t="s">
        <v>473</v>
      </c>
      <c r="AE394" t="s">
        <v>614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410</v>
      </c>
      <c r="C395" t="s">
        <v>56</v>
      </c>
      <c r="D395" t="s">
        <v>451</v>
      </c>
      <c r="E395" t="s">
        <v>472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452</v>
      </c>
      <c r="AC395" t="s">
        <v>628</v>
      </c>
      <c r="AD395" t="s">
        <v>452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410</v>
      </c>
      <c r="C396" t="s">
        <v>56</v>
      </c>
      <c r="D396" t="s">
        <v>452</v>
      </c>
      <c r="E396" t="s">
        <v>452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452</v>
      </c>
      <c r="AC396" t="s">
        <v>628</v>
      </c>
      <c r="AD396" t="s">
        <v>452</v>
      </c>
      <c r="AE396" t="s">
        <v>614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410</v>
      </c>
      <c r="C397" t="s">
        <v>56</v>
      </c>
      <c r="D397" t="s">
        <v>472</v>
      </c>
      <c r="E397" t="s">
        <v>472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452</v>
      </c>
      <c r="AC397" t="s">
        <v>141</v>
      </c>
      <c r="AD397" t="s">
        <v>452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410</v>
      </c>
      <c r="C398" t="s">
        <v>56</v>
      </c>
      <c r="D398" t="s">
        <v>479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452</v>
      </c>
      <c r="AC398" t="s">
        <v>141</v>
      </c>
      <c r="AD398" t="s">
        <v>452</v>
      </c>
      <c r="AE398" t="s">
        <v>614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410</v>
      </c>
      <c r="C399" t="s">
        <v>56</v>
      </c>
      <c r="D399" t="s">
        <v>453</v>
      </c>
      <c r="E399" t="s">
        <v>453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452</v>
      </c>
      <c r="AC399" t="s">
        <v>630</v>
      </c>
      <c r="AD399" t="s">
        <v>452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410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452</v>
      </c>
      <c r="AC400" t="s">
        <v>630</v>
      </c>
      <c r="AD400" t="s">
        <v>452</v>
      </c>
      <c r="AE400" t="s">
        <v>614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410</v>
      </c>
      <c r="C401" t="s">
        <v>58</v>
      </c>
      <c r="D401" t="s">
        <v>471</v>
      </c>
      <c r="E401" t="s">
        <v>471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452</v>
      </c>
      <c r="AC401" t="s">
        <v>473</v>
      </c>
      <c r="AD401" t="s">
        <v>452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410</v>
      </c>
      <c r="C402" t="s">
        <v>58</v>
      </c>
      <c r="D402" t="s">
        <v>471</v>
      </c>
      <c r="E402" t="s">
        <v>451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452</v>
      </c>
      <c r="AC402" t="s">
        <v>473</v>
      </c>
      <c r="AD402" t="s">
        <v>452</v>
      </c>
      <c r="AE402" t="s">
        <v>614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410</v>
      </c>
      <c r="C403" t="s">
        <v>58</v>
      </c>
      <c r="D403" t="s">
        <v>450</v>
      </c>
      <c r="E403" t="s">
        <v>450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452</v>
      </c>
      <c r="AC403" t="s">
        <v>452</v>
      </c>
      <c r="AD403" t="s">
        <v>141</v>
      </c>
      <c r="AE403" t="s">
        <v>614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410</v>
      </c>
      <c r="C404" t="s">
        <v>58</v>
      </c>
      <c r="D404" t="s">
        <v>450</v>
      </c>
      <c r="E404" t="s">
        <v>451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452</v>
      </c>
      <c r="AC404" t="s">
        <v>452</v>
      </c>
      <c r="AD404" t="s">
        <v>452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410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452</v>
      </c>
      <c r="AC405" t="s">
        <v>452</v>
      </c>
      <c r="AD405" t="s">
        <v>452</v>
      </c>
      <c r="AE405" t="s">
        <v>614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410</v>
      </c>
      <c r="C406" t="s">
        <v>58</v>
      </c>
      <c r="D406" t="s">
        <v>451</v>
      </c>
      <c r="E406" t="s">
        <v>471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452</v>
      </c>
      <c r="AC406" t="s">
        <v>629</v>
      </c>
      <c r="AD406" t="s">
        <v>141</v>
      </c>
      <c r="AE406" t="s">
        <v>614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410</v>
      </c>
      <c r="C407" t="s">
        <v>58</v>
      </c>
      <c r="D407" t="s">
        <v>451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452</v>
      </c>
      <c r="AC407" t="s">
        <v>629</v>
      </c>
      <c r="AD407" t="s">
        <v>452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410</v>
      </c>
      <c r="C408" t="s">
        <v>58</v>
      </c>
      <c r="D408" t="s">
        <v>451</v>
      </c>
      <c r="E408" t="s">
        <v>451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452</v>
      </c>
      <c r="AC408" t="s">
        <v>629</v>
      </c>
      <c r="AD408" t="s">
        <v>452</v>
      </c>
      <c r="AE408" t="s">
        <v>614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410</v>
      </c>
      <c r="C409" t="s">
        <v>58</v>
      </c>
      <c r="D409" t="s">
        <v>451</v>
      </c>
      <c r="E409" t="s">
        <v>473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452</v>
      </c>
      <c r="AC409" t="s">
        <v>474</v>
      </c>
      <c r="AD409" t="s">
        <v>452</v>
      </c>
      <c r="AE409" t="s">
        <v>614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410</v>
      </c>
      <c r="C410" t="s">
        <v>58</v>
      </c>
      <c r="D410" t="s">
        <v>451</v>
      </c>
      <c r="E410" t="s">
        <v>472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452</v>
      </c>
      <c r="AC410" t="s">
        <v>477</v>
      </c>
      <c r="AD410" t="s">
        <v>452</v>
      </c>
      <c r="AE410" t="s">
        <v>614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410</v>
      </c>
      <c r="C411" t="s">
        <v>58</v>
      </c>
      <c r="D411" t="s">
        <v>452</v>
      </c>
      <c r="E411" t="s">
        <v>471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452</v>
      </c>
      <c r="AC411" t="s">
        <v>472</v>
      </c>
      <c r="AD411" t="s">
        <v>141</v>
      </c>
      <c r="AE411" t="s">
        <v>614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410</v>
      </c>
      <c r="C412" t="s">
        <v>58</v>
      </c>
      <c r="D412" t="s">
        <v>452</v>
      </c>
      <c r="E412" t="s">
        <v>450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452</v>
      </c>
      <c r="AC412" t="s">
        <v>472</v>
      </c>
      <c r="AD412" t="s">
        <v>452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410</v>
      </c>
      <c r="C413" t="s">
        <v>58</v>
      </c>
      <c r="D413" t="s">
        <v>452</v>
      </c>
      <c r="E413" t="s">
        <v>452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452</v>
      </c>
      <c r="AC413" t="s">
        <v>472</v>
      </c>
      <c r="AD413" t="s">
        <v>452</v>
      </c>
      <c r="AE413" t="s">
        <v>614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410</v>
      </c>
      <c r="C414" t="s">
        <v>58</v>
      </c>
      <c r="D414" t="s">
        <v>472</v>
      </c>
      <c r="E414" t="s">
        <v>451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452</v>
      </c>
      <c r="AC414" t="s">
        <v>614</v>
      </c>
      <c r="AD414" t="s">
        <v>450</v>
      </c>
      <c r="AE414" t="s">
        <v>614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410</v>
      </c>
      <c r="C415" t="s">
        <v>58</v>
      </c>
      <c r="D415" t="s">
        <v>472</v>
      </c>
      <c r="E415" t="s">
        <v>472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452</v>
      </c>
      <c r="AC415" t="s">
        <v>614</v>
      </c>
      <c r="AD415" t="s">
        <v>452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410</v>
      </c>
      <c r="C416" t="s">
        <v>58</v>
      </c>
      <c r="D416" t="s">
        <v>527</v>
      </c>
      <c r="E416" t="s">
        <v>527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452</v>
      </c>
      <c r="AC416" t="s">
        <v>614</v>
      </c>
      <c r="AD416" t="s">
        <v>452</v>
      </c>
      <c r="AE416" t="s">
        <v>614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410</v>
      </c>
      <c r="C417" t="s">
        <v>58</v>
      </c>
      <c r="D417" t="s">
        <v>479</v>
      </c>
      <c r="E417" t="s">
        <v>479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452</v>
      </c>
      <c r="AC417" t="s">
        <v>527</v>
      </c>
      <c r="AD417" t="s">
        <v>452</v>
      </c>
      <c r="AE417" t="s">
        <v>614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410</v>
      </c>
      <c r="C418" t="s">
        <v>58</v>
      </c>
      <c r="D418" t="s">
        <v>453</v>
      </c>
      <c r="E418" t="s">
        <v>453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452</v>
      </c>
      <c r="AC418" t="s">
        <v>479</v>
      </c>
      <c r="AD418" t="s">
        <v>141</v>
      </c>
      <c r="AE418" t="s">
        <v>614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410</v>
      </c>
      <c r="C419" t="s">
        <v>58</v>
      </c>
      <c r="D419" t="s">
        <v>453</v>
      </c>
      <c r="E419" t="s">
        <v>475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452</v>
      </c>
      <c r="AC419" t="s">
        <v>479</v>
      </c>
      <c r="AD419" t="s">
        <v>452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410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452</v>
      </c>
      <c r="AC420" t="s">
        <v>479</v>
      </c>
      <c r="AD420" t="s">
        <v>452</v>
      </c>
      <c r="AE420" t="s">
        <v>614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410</v>
      </c>
      <c r="C421" t="s">
        <v>60</v>
      </c>
      <c r="D421" t="s">
        <v>603</v>
      </c>
      <c r="E421" t="s">
        <v>603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452</v>
      </c>
      <c r="AC421" t="s">
        <v>475</v>
      </c>
      <c r="AD421" t="s">
        <v>452</v>
      </c>
      <c r="AE421" t="s">
        <v>614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410</v>
      </c>
      <c r="C422" t="s">
        <v>60</v>
      </c>
      <c r="D422" t="s">
        <v>471</v>
      </c>
      <c r="E422" t="s">
        <v>471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472</v>
      </c>
      <c r="AC422" t="s">
        <v>141</v>
      </c>
      <c r="AD422" t="s">
        <v>472</v>
      </c>
      <c r="AE422" t="s">
        <v>614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410</v>
      </c>
      <c r="C423" t="s">
        <v>60</v>
      </c>
      <c r="D423" t="s">
        <v>471</v>
      </c>
      <c r="E423" t="s">
        <v>450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472</v>
      </c>
      <c r="AC423" t="s">
        <v>472</v>
      </c>
      <c r="AD423" t="s">
        <v>141</v>
      </c>
      <c r="AE423" t="s">
        <v>614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410</v>
      </c>
      <c r="C424" t="s">
        <v>60</v>
      </c>
      <c r="D424" t="s">
        <v>471</v>
      </c>
      <c r="E424" t="s">
        <v>451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472</v>
      </c>
      <c r="AC424" t="s">
        <v>472</v>
      </c>
      <c r="AD424" t="s">
        <v>472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410</v>
      </c>
      <c r="C425" t="s">
        <v>60</v>
      </c>
      <c r="D425" t="s">
        <v>471</v>
      </c>
      <c r="E425" t="s">
        <v>452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472</v>
      </c>
      <c r="AC425" t="s">
        <v>472</v>
      </c>
      <c r="AD425" t="s">
        <v>472</v>
      </c>
      <c r="AE425" t="s">
        <v>614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410</v>
      </c>
      <c r="C426" t="s">
        <v>60</v>
      </c>
      <c r="D426" t="s">
        <v>450</v>
      </c>
      <c r="E426" t="s">
        <v>471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472</v>
      </c>
      <c r="AC426" t="s">
        <v>614</v>
      </c>
      <c r="AD426" t="s">
        <v>472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410</v>
      </c>
      <c r="C427" t="s">
        <v>60</v>
      </c>
      <c r="D427" t="s">
        <v>450</v>
      </c>
      <c r="E427" t="s">
        <v>450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472</v>
      </c>
      <c r="AC427" t="s">
        <v>614</v>
      </c>
      <c r="AD427" t="s">
        <v>472</v>
      </c>
      <c r="AE427" t="s">
        <v>614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410</v>
      </c>
      <c r="C428" t="s">
        <v>60</v>
      </c>
      <c r="D428" t="s">
        <v>450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472</v>
      </c>
      <c r="AC428" t="s">
        <v>479</v>
      </c>
      <c r="AD428" t="s">
        <v>450</v>
      </c>
      <c r="AE428" t="s">
        <v>614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410</v>
      </c>
      <c r="C429" t="s">
        <v>60</v>
      </c>
      <c r="D429" t="s">
        <v>450</v>
      </c>
      <c r="E429" t="s">
        <v>452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479</v>
      </c>
      <c r="AC429" t="s">
        <v>471</v>
      </c>
      <c r="AD429" t="s">
        <v>479</v>
      </c>
      <c r="AE429" t="s">
        <v>614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410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479</v>
      </c>
      <c r="AC430" t="s">
        <v>141</v>
      </c>
      <c r="AD430" t="s">
        <v>141</v>
      </c>
      <c r="AE430" t="s">
        <v>614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410</v>
      </c>
      <c r="C431" t="s">
        <v>60</v>
      </c>
      <c r="D431" t="s">
        <v>141</v>
      </c>
      <c r="E431" t="s">
        <v>451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479</v>
      </c>
      <c r="AC431" t="s">
        <v>630</v>
      </c>
      <c r="AD431" t="s">
        <v>479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410</v>
      </c>
      <c r="C432" t="s">
        <v>60</v>
      </c>
      <c r="D432" t="s">
        <v>451</v>
      </c>
      <c r="E432" t="s">
        <v>471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479</v>
      </c>
      <c r="AC432" t="s">
        <v>630</v>
      </c>
      <c r="AD432" t="s">
        <v>479</v>
      </c>
      <c r="AE432" t="s">
        <v>614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410</v>
      </c>
      <c r="C433" t="s">
        <v>60</v>
      </c>
      <c r="D433" t="s">
        <v>451</v>
      </c>
      <c r="E433" t="s">
        <v>450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479</v>
      </c>
      <c r="AC433" t="s">
        <v>472</v>
      </c>
      <c r="AD433" t="s">
        <v>479</v>
      </c>
      <c r="AE433" t="s">
        <v>614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410</v>
      </c>
      <c r="C434" t="s">
        <v>60</v>
      </c>
      <c r="D434" t="s">
        <v>451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479</v>
      </c>
      <c r="AC434" t="s">
        <v>614</v>
      </c>
      <c r="AD434" t="s">
        <v>479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410</v>
      </c>
      <c r="C435" t="s">
        <v>60</v>
      </c>
      <c r="D435" t="s">
        <v>451</v>
      </c>
      <c r="E435" t="s">
        <v>451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479</v>
      </c>
      <c r="AC435" t="s">
        <v>614</v>
      </c>
      <c r="AD435" t="s">
        <v>479</v>
      </c>
      <c r="AE435" t="s">
        <v>614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410</v>
      </c>
      <c r="C436" t="s">
        <v>60</v>
      </c>
      <c r="D436" t="s">
        <v>451</v>
      </c>
      <c r="E436" t="s">
        <v>473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479</v>
      </c>
      <c r="AC436" t="s">
        <v>479</v>
      </c>
      <c r="AD436" t="s">
        <v>141</v>
      </c>
      <c r="AE436" t="s">
        <v>614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410</v>
      </c>
      <c r="C437" t="s">
        <v>60</v>
      </c>
      <c r="D437" t="s">
        <v>451</v>
      </c>
      <c r="E437" t="s">
        <v>452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453</v>
      </c>
      <c r="AC437" t="s">
        <v>471</v>
      </c>
      <c r="AD437" t="s">
        <v>453</v>
      </c>
      <c r="AE437" t="s">
        <v>614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410</v>
      </c>
      <c r="C438" t="s">
        <v>60</v>
      </c>
      <c r="D438" t="s">
        <v>451</v>
      </c>
      <c r="E438" t="s">
        <v>472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453</v>
      </c>
      <c r="AC438" t="s">
        <v>141</v>
      </c>
      <c r="AD438" t="s">
        <v>453</v>
      </c>
      <c r="AE438" t="s">
        <v>614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410</v>
      </c>
      <c r="C439" t="s">
        <v>60</v>
      </c>
      <c r="D439" t="s">
        <v>473</v>
      </c>
      <c r="E439" t="s">
        <v>451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453</v>
      </c>
      <c r="AC439" t="s">
        <v>630</v>
      </c>
      <c r="AD439" t="s">
        <v>453</v>
      </c>
      <c r="AE439" t="s">
        <v>614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410</v>
      </c>
      <c r="C440" t="s">
        <v>60</v>
      </c>
      <c r="D440" t="s">
        <v>452</v>
      </c>
      <c r="E440" t="s">
        <v>450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453</v>
      </c>
      <c r="AC440" t="s">
        <v>473</v>
      </c>
      <c r="AD440" t="s">
        <v>453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410</v>
      </c>
      <c r="C441" t="s">
        <v>60</v>
      </c>
      <c r="D441" t="s">
        <v>452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453</v>
      </c>
      <c r="AC441" t="s">
        <v>473</v>
      </c>
      <c r="AD441" t="s">
        <v>453</v>
      </c>
      <c r="AE441" t="s">
        <v>614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410</v>
      </c>
      <c r="C442" t="s">
        <v>60</v>
      </c>
      <c r="D442" t="s">
        <v>452</v>
      </c>
      <c r="E442" t="s">
        <v>451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453</v>
      </c>
      <c r="AC442" t="s">
        <v>452</v>
      </c>
      <c r="AD442" t="s">
        <v>453</v>
      </c>
      <c r="AE442" t="s">
        <v>614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410</v>
      </c>
      <c r="C443" t="s">
        <v>60</v>
      </c>
      <c r="D443" t="s">
        <v>452</v>
      </c>
      <c r="E443" t="s">
        <v>473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453</v>
      </c>
      <c r="AC443" t="s">
        <v>629</v>
      </c>
      <c r="AD443" t="s">
        <v>453</v>
      </c>
      <c r="AE443" t="s">
        <v>614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410</v>
      </c>
      <c r="C444" t="s">
        <v>60</v>
      </c>
      <c r="D444" t="s">
        <v>452</v>
      </c>
      <c r="E444" t="s">
        <v>452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453</v>
      </c>
      <c r="AC444" t="s">
        <v>474</v>
      </c>
      <c r="AD444" t="s">
        <v>453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410</v>
      </c>
      <c r="C445" t="s">
        <v>60</v>
      </c>
      <c r="D445" t="s">
        <v>452</v>
      </c>
      <c r="E445" t="s">
        <v>474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453</v>
      </c>
      <c r="AC445" t="s">
        <v>472</v>
      </c>
      <c r="AD445" t="s">
        <v>453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410</v>
      </c>
      <c r="C446" t="s">
        <v>60</v>
      </c>
      <c r="D446" t="s">
        <v>452</v>
      </c>
      <c r="E446" t="s">
        <v>472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453</v>
      </c>
      <c r="AC446" t="s">
        <v>472</v>
      </c>
      <c r="AD446" t="s">
        <v>453</v>
      </c>
      <c r="AE446" t="s">
        <v>614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410</v>
      </c>
      <c r="C447" t="s">
        <v>60</v>
      </c>
      <c r="D447" t="s">
        <v>472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453</v>
      </c>
      <c r="AC447" t="s">
        <v>614</v>
      </c>
      <c r="AD447" t="s">
        <v>453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410</v>
      </c>
      <c r="C448" t="s">
        <v>60</v>
      </c>
      <c r="D448" t="s">
        <v>472</v>
      </c>
      <c r="E448" t="s">
        <v>451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453</v>
      </c>
      <c r="AC448" t="s">
        <v>614</v>
      </c>
      <c r="AD448" t="s">
        <v>453</v>
      </c>
      <c r="AE448" t="s">
        <v>614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410</v>
      </c>
      <c r="C449" t="s">
        <v>60</v>
      </c>
      <c r="D449" t="s">
        <v>472</v>
      </c>
      <c r="E449" t="s">
        <v>472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453</v>
      </c>
      <c r="AC449" t="s">
        <v>479</v>
      </c>
      <c r="AD449" t="s">
        <v>453</v>
      </c>
      <c r="AE449" t="s">
        <v>614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410</v>
      </c>
      <c r="C450" t="s">
        <v>60</v>
      </c>
      <c r="D450" t="s">
        <v>479</v>
      </c>
      <c r="E450" t="s">
        <v>479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453</v>
      </c>
      <c r="AC450" t="s">
        <v>453</v>
      </c>
      <c r="AD450" t="s">
        <v>453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410</v>
      </c>
      <c r="C451" t="s">
        <v>60</v>
      </c>
      <c r="D451" t="s">
        <v>453</v>
      </c>
      <c r="E451" t="s">
        <v>453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453</v>
      </c>
      <c r="AC451" t="s">
        <v>475</v>
      </c>
      <c r="AD451" t="s">
        <v>453</v>
      </c>
      <c r="AE451" t="s">
        <v>614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410</v>
      </c>
      <c r="C452" t="s">
        <v>60</v>
      </c>
      <c r="D452" t="s">
        <v>475</v>
      </c>
      <c r="E452" t="s">
        <v>475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475</v>
      </c>
      <c r="AC452" t="s">
        <v>614</v>
      </c>
      <c r="AD452" t="s">
        <v>475</v>
      </c>
      <c r="AE452" t="s">
        <v>614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410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614</v>
      </c>
      <c r="AE453" t="s">
        <v>614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410</v>
      </c>
      <c r="C454" t="s">
        <v>62</v>
      </c>
      <c r="D454" t="s">
        <v>471</v>
      </c>
      <c r="E454" t="s">
        <v>471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471</v>
      </c>
      <c r="AC454" t="s">
        <v>471</v>
      </c>
      <c r="AD454" t="s">
        <v>471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410</v>
      </c>
      <c r="C455" t="s">
        <v>62</v>
      </c>
      <c r="D455" t="s">
        <v>471</v>
      </c>
      <c r="E455" t="s">
        <v>451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471</v>
      </c>
      <c r="AC455" t="s">
        <v>471</v>
      </c>
      <c r="AD455" t="s">
        <v>471</v>
      </c>
      <c r="AE455" t="s">
        <v>614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410</v>
      </c>
      <c r="C456" t="s">
        <v>62</v>
      </c>
      <c r="D456" t="s">
        <v>450</v>
      </c>
      <c r="E456" t="s">
        <v>450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471</v>
      </c>
      <c r="AC456" t="s">
        <v>471</v>
      </c>
      <c r="AD456" t="s">
        <v>450</v>
      </c>
      <c r="AE456" t="s">
        <v>614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410</v>
      </c>
      <c r="C457" t="s">
        <v>62</v>
      </c>
      <c r="D457" t="s">
        <v>450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471</v>
      </c>
      <c r="AC457" t="s">
        <v>141</v>
      </c>
      <c r="AD457" t="s">
        <v>471</v>
      </c>
      <c r="AE457" t="s">
        <v>614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410</v>
      </c>
      <c r="C458" t="s">
        <v>62</v>
      </c>
      <c r="D458" t="s">
        <v>450</v>
      </c>
      <c r="E458" t="s">
        <v>452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471</v>
      </c>
      <c r="AC458" t="s">
        <v>473</v>
      </c>
      <c r="AD458" t="s">
        <v>471</v>
      </c>
      <c r="AE458" t="s">
        <v>614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410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471</v>
      </c>
      <c r="AC459" t="s">
        <v>473</v>
      </c>
      <c r="AD459" t="s">
        <v>451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410</v>
      </c>
      <c r="C460" t="s">
        <v>62</v>
      </c>
      <c r="D460" t="s">
        <v>141</v>
      </c>
      <c r="E460" t="s">
        <v>451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471</v>
      </c>
      <c r="AC460" t="s">
        <v>629</v>
      </c>
      <c r="AD460" t="s">
        <v>471</v>
      </c>
      <c r="AE460" t="s">
        <v>614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410</v>
      </c>
      <c r="C461" t="s">
        <v>62</v>
      </c>
      <c r="D461" t="s">
        <v>141</v>
      </c>
      <c r="E461" t="s">
        <v>472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471</v>
      </c>
      <c r="AC461" t="s">
        <v>629</v>
      </c>
      <c r="AD461" t="s">
        <v>450</v>
      </c>
      <c r="AE461" t="s">
        <v>614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410</v>
      </c>
      <c r="C462" t="s">
        <v>62</v>
      </c>
      <c r="D462" t="s">
        <v>451</v>
      </c>
      <c r="E462" t="s">
        <v>471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471</v>
      </c>
      <c r="AC462" t="s">
        <v>474</v>
      </c>
      <c r="AD462" t="s">
        <v>471</v>
      </c>
      <c r="AE462" t="s">
        <v>614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410</v>
      </c>
      <c r="C463" t="s">
        <v>62</v>
      </c>
      <c r="D463" t="s">
        <v>451</v>
      </c>
      <c r="E463" t="s">
        <v>450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471</v>
      </c>
      <c r="AC463" t="s">
        <v>472</v>
      </c>
      <c r="AD463" t="s">
        <v>471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410</v>
      </c>
      <c r="C464" t="s">
        <v>62</v>
      </c>
      <c r="D464" t="s">
        <v>451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471</v>
      </c>
      <c r="AC464" t="s">
        <v>472</v>
      </c>
      <c r="AD464" t="s">
        <v>471</v>
      </c>
      <c r="AE464" t="s">
        <v>614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410</v>
      </c>
      <c r="C465" t="s">
        <v>62</v>
      </c>
      <c r="D465" t="s">
        <v>451</v>
      </c>
      <c r="E465" t="s">
        <v>451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471</v>
      </c>
      <c r="AC465" t="s">
        <v>472</v>
      </c>
      <c r="AD465" t="s">
        <v>450</v>
      </c>
      <c r="AE465" t="s">
        <v>614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410</v>
      </c>
      <c r="C466" t="s">
        <v>62</v>
      </c>
      <c r="D466" t="s">
        <v>451</v>
      </c>
      <c r="E466" t="s">
        <v>473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471</v>
      </c>
      <c r="AC466" t="s">
        <v>472</v>
      </c>
      <c r="AD466" t="s">
        <v>451</v>
      </c>
      <c r="AE466" t="s">
        <v>614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410</v>
      </c>
      <c r="C467" t="s">
        <v>62</v>
      </c>
      <c r="D467" t="s">
        <v>451</v>
      </c>
      <c r="E467" t="s">
        <v>472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471</v>
      </c>
      <c r="AC467" t="s">
        <v>479</v>
      </c>
      <c r="AD467" t="s">
        <v>471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410</v>
      </c>
      <c r="C468" t="s">
        <v>62</v>
      </c>
      <c r="D468" t="s">
        <v>473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471</v>
      </c>
      <c r="AC468" t="s">
        <v>479</v>
      </c>
      <c r="AD468" t="s">
        <v>471</v>
      </c>
      <c r="AE468" t="s">
        <v>614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410</v>
      </c>
      <c r="C469" t="s">
        <v>62</v>
      </c>
      <c r="D469" t="s">
        <v>473</v>
      </c>
      <c r="E469" t="s">
        <v>473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471</v>
      </c>
      <c r="AC469" t="s">
        <v>479</v>
      </c>
      <c r="AD469" t="s">
        <v>450</v>
      </c>
      <c r="AE469" t="s">
        <v>614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410</v>
      </c>
      <c r="C470" t="s">
        <v>62</v>
      </c>
      <c r="D470" t="s">
        <v>452</v>
      </c>
      <c r="E470" t="s">
        <v>450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450</v>
      </c>
      <c r="AC470" t="s">
        <v>471</v>
      </c>
      <c r="AD470" t="s">
        <v>471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410</v>
      </c>
      <c r="C471" t="s">
        <v>62</v>
      </c>
      <c r="D471" t="s">
        <v>452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450</v>
      </c>
      <c r="AC471" t="s">
        <v>471</v>
      </c>
      <c r="AD471" t="s">
        <v>450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410</v>
      </c>
      <c r="C472" t="s">
        <v>62</v>
      </c>
      <c r="D472" t="s">
        <v>452</v>
      </c>
      <c r="E472" t="s">
        <v>451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450</v>
      </c>
      <c r="AC472" t="s">
        <v>471</v>
      </c>
      <c r="AD472" t="s">
        <v>450</v>
      </c>
      <c r="AE472" t="s">
        <v>614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410</v>
      </c>
      <c r="C473" t="s">
        <v>62</v>
      </c>
      <c r="D473" t="s">
        <v>452</v>
      </c>
      <c r="E473" t="s">
        <v>452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450</v>
      </c>
      <c r="AC473" t="s">
        <v>450</v>
      </c>
      <c r="AD473" t="s">
        <v>471</v>
      </c>
      <c r="AE473" t="s">
        <v>614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410</v>
      </c>
      <c r="C474" t="s">
        <v>62</v>
      </c>
      <c r="D474" t="s">
        <v>452</v>
      </c>
      <c r="E474" t="s">
        <v>472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450</v>
      </c>
      <c r="AC474" t="s">
        <v>450</v>
      </c>
      <c r="AD474" t="s">
        <v>450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410</v>
      </c>
      <c r="C475" t="s">
        <v>62</v>
      </c>
      <c r="D475" t="s">
        <v>604</v>
      </c>
      <c r="E475" t="s">
        <v>604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450</v>
      </c>
      <c r="AC475" t="s">
        <v>450</v>
      </c>
      <c r="AD475" t="s">
        <v>450</v>
      </c>
      <c r="AE475" t="s">
        <v>614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410</v>
      </c>
      <c r="C476" t="s">
        <v>62</v>
      </c>
      <c r="D476" t="s">
        <v>472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450</v>
      </c>
      <c r="AC476" t="s">
        <v>141</v>
      </c>
      <c r="AD476" t="s">
        <v>450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410</v>
      </c>
      <c r="C477" t="s">
        <v>62</v>
      </c>
      <c r="D477" t="s">
        <v>472</v>
      </c>
      <c r="E477" t="s">
        <v>451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450</v>
      </c>
      <c r="AC477" t="s">
        <v>141</v>
      </c>
      <c r="AD477" t="s">
        <v>450</v>
      </c>
      <c r="AE477" t="s">
        <v>614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410</v>
      </c>
      <c r="C478" t="s">
        <v>62</v>
      </c>
      <c r="D478" t="s">
        <v>472</v>
      </c>
      <c r="E478" t="s">
        <v>472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450</v>
      </c>
      <c r="AC478" t="s">
        <v>630</v>
      </c>
      <c r="AD478" t="s">
        <v>450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410</v>
      </c>
      <c r="C479" t="s">
        <v>62</v>
      </c>
      <c r="D479" t="s">
        <v>527</v>
      </c>
      <c r="E479" t="s">
        <v>472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450</v>
      </c>
      <c r="AC479" t="s">
        <v>630</v>
      </c>
      <c r="AD479" t="s">
        <v>450</v>
      </c>
      <c r="AE479" t="s">
        <v>614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410</v>
      </c>
      <c r="C480" t="s">
        <v>62</v>
      </c>
      <c r="D480" t="s">
        <v>479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450</v>
      </c>
      <c r="AC480" t="s">
        <v>473</v>
      </c>
      <c r="AD480" t="s">
        <v>450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410</v>
      </c>
      <c r="C481" t="s">
        <v>62</v>
      </c>
      <c r="D481" t="s">
        <v>479</v>
      </c>
      <c r="E481" t="s">
        <v>451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450</v>
      </c>
      <c r="AC481" t="s">
        <v>473</v>
      </c>
      <c r="AD481" t="s">
        <v>450</v>
      </c>
      <c r="AE481" t="s">
        <v>614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410</v>
      </c>
      <c r="C482" t="s">
        <v>62</v>
      </c>
      <c r="D482" t="s">
        <v>479</v>
      </c>
      <c r="E482" t="s">
        <v>479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450</v>
      </c>
      <c r="AC482" t="s">
        <v>629</v>
      </c>
      <c r="AD482" t="s">
        <v>450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410</v>
      </c>
      <c r="C483" t="s">
        <v>62</v>
      </c>
      <c r="D483" t="s">
        <v>453</v>
      </c>
      <c r="E483" t="s">
        <v>453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450</v>
      </c>
      <c r="AC483" t="s">
        <v>629</v>
      </c>
      <c r="AD483" t="s">
        <v>450</v>
      </c>
      <c r="AE483" t="s">
        <v>614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410</v>
      </c>
      <c r="C484" t="s">
        <v>62</v>
      </c>
      <c r="D484" t="s">
        <v>453</v>
      </c>
      <c r="E484" t="s">
        <v>475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450</v>
      </c>
      <c r="AC484" t="s">
        <v>474</v>
      </c>
      <c r="AD484" t="s">
        <v>450</v>
      </c>
      <c r="AE484" t="s">
        <v>614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410</v>
      </c>
      <c r="C485" t="s">
        <v>62</v>
      </c>
      <c r="D485" t="s">
        <v>475</v>
      </c>
      <c r="E485" t="s">
        <v>475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450</v>
      </c>
      <c r="AC485" t="s">
        <v>477</v>
      </c>
      <c r="AD485" t="s">
        <v>450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410</v>
      </c>
      <c r="C486" t="s">
        <v>64</v>
      </c>
      <c r="D486" t="s">
        <v>471</v>
      </c>
      <c r="E486" t="s">
        <v>471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450</v>
      </c>
      <c r="AC486" t="s">
        <v>477</v>
      </c>
      <c r="AD486" t="s">
        <v>450</v>
      </c>
      <c r="AE486" t="s">
        <v>614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410</v>
      </c>
      <c r="C487" t="s">
        <v>64</v>
      </c>
      <c r="D487" t="s">
        <v>450</v>
      </c>
      <c r="E487" t="s">
        <v>471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450</v>
      </c>
      <c r="AC487" t="s">
        <v>472</v>
      </c>
      <c r="AD487" t="s">
        <v>471</v>
      </c>
      <c r="AE487" t="s">
        <v>614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410</v>
      </c>
      <c r="C488" t="s">
        <v>64</v>
      </c>
      <c r="D488" t="s">
        <v>450</v>
      </c>
      <c r="E488" t="s">
        <v>450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450</v>
      </c>
      <c r="AC488" t="s">
        <v>472</v>
      </c>
      <c r="AD488" t="s">
        <v>450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410</v>
      </c>
      <c r="C489" t="s">
        <v>64</v>
      </c>
      <c r="D489" t="s">
        <v>450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450</v>
      </c>
      <c r="AC489" t="s">
        <v>472</v>
      </c>
      <c r="AD489" t="s">
        <v>450</v>
      </c>
      <c r="AE489" t="s">
        <v>614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410</v>
      </c>
      <c r="C490" t="s">
        <v>64</v>
      </c>
      <c r="D490" t="s">
        <v>450</v>
      </c>
      <c r="E490" t="s">
        <v>451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450</v>
      </c>
      <c r="AC490" t="s">
        <v>472</v>
      </c>
      <c r="AD490" t="s">
        <v>141</v>
      </c>
      <c r="AE490" t="s">
        <v>614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410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450</v>
      </c>
      <c r="AC491" t="s">
        <v>472</v>
      </c>
      <c r="AD491" t="s">
        <v>452</v>
      </c>
      <c r="AE491" t="s">
        <v>614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410</v>
      </c>
      <c r="C492" t="s">
        <v>64</v>
      </c>
      <c r="D492" t="s">
        <v>141</v>
      </c>
      <c r="E492" t="s">
        <v>451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450</v>
      </c>
      <c r="AC492" t="s">
        <v>614</v>
      </c>
      <c r="AD492" t="s">
        <v>450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410</v>
      </c>
      <c r="C493" t="s">
        <v>64</v>
      </c>
      <c r="D493" t="s">
        <v>141</v>
      </c>
      <c r="E493" t="s">
        <v>452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450</v>
      </c>
      <c r="AC493" t="s">
        <v>614</v>
      </c>
      <c r="AD493" t="s">
        <v>450</v>
      </c>
      <c r="AE493" t="s">
        <v>614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410</v>
      </c>
      <c r="C494" t="s">
        <v>64</v>
      </c>
      <c r="D494" t="s">
        <v>141</v>
      </c>
      <c r="E494" t="s">
        <v>472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450</v>
      </c>
      <c r="AC494" t="s">
        <v>527</v>
      </c>
      <c r="AD494" t="s">
        <v>450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410</v>
      </c>
      <c r="C495" t="s">
        <v>64</v>
      </c>
      <c r="D495" t="s">
        <v>141</v>
      </c>
      <c r="E495" t="s">
        <v>479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450</v>
      </c>
      <c r="AC495" t="s">
        <v>479</v>
      </c>
      <c r="AD495" t="s">
        <v>471</v>
      </c>
      <c r="AE495" t="s">
        <v>614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410</v>
      </c>
      <c r="C496" t="s">
        <v>64</v>
      </c>
      <c r="D496" t="s">
        <v>451</v>
      </c>
      <c r="E496" t="s">
        <v>450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450</v>
      </c>
      <c r="AC496" t="s">
        <v>479</v>
      </c>
      <c r="AD496" t="s">
        <v>450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410</v>
      </c>
      <c r="C497" t="s">
        <v>64</v>
      </c>
      <c r="D497" t="s">
        <v>451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450</v>
      </c>
      <c r="AC497" t="s">
        <v>479</v>
      </c>
      <c r="AD497" t="s">
        <v>450</v>
      </c>
      <c r="AE497" t="s">
        <v>614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410</v>
      </c>
      <c r="C498" t="s">
        <v>64</v>
      </c>
      <c r="D498" t="s">
        <v>451</v>
      </c>
      <c r="E498" t="s">
        <v>451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450</v>
      </c>
      <c r="AC498" t="s">
        <v>479</v>
      </c>
      <c r="AD498" t="s">
        <v>141</v>
      </c>
      <c r="AE498" t="s">
        <v>614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410</v>
      </c>
      <c r="C499" t="s">
        <v>64</v>
      </c>
      <c r="D499" t="s">
        <v>451</v>
      </c>
      <c r="E499" t="s">
        <v>452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450</v>
      </c>
      <c r="AC499" t="s">
        <v>479</v>
      </c>
      <c r="AD499" t="s">
        <v>451</v>
      </c>
      <c r="AE499" t="s">
        <v>614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410</v>
      </c>
      <c r="C500" t="s">
        <v>64</v>
      </c>
      <c r="D500" t="s">
        <v>451</v>
      </c>
      <c r="E500" t="s">
        <v>472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450</v>
      </c>
      <c r="AC500" t="s">
        <v>453</v>
      </c>
      <c r="AD500" t="s">
        <v>450</v>
      </c>
      <c r="AE500" t="s">
        <v>614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410</v>
      </c>
      <c r="C501" t="s">
        <v>64</v>
      </c>
      <c r="D501" t="s">
        <v>473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450</v>
      </c>
      <c r="AC501" t="s">
        <v>475</v>
      </c>
      <c r="AD501" t="s">
        <v>450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410</v>
      </c>
      <c r="C502" t="s">
        <v>64</v>
      </c>
      <c r="D502" t="s">
        <v>473</v>
      </c>
      <c r="E502" t="s">
        <v>451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450</v>
      </c>
      <c r="AC502" t="s">
        <v>475</v>
      </c>
      <c r="AD502" t="s">
        <v>450</v>
      </c>
      <c r="AE502" t="s">
        <v>614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410</v>
      </c>
      <c r="C503" t="s">
        <v>64</v>
      </c>
      <c r="D503" t="s">
        <v>473</v>
      </c>
      <c r="E503" t="s">
        <v>473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628</v>
      </c>
      <c r="AD503" t="s">
        <v>141</v>
      </c>
      <c r="AE503" t="s">
        <v>614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410</v>
      </c>
      <c r="C504" t="s">
        <v>64</v>
      </c>
      <c r="D504" t="s">
        <v>452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471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410</v>
      </c>
      <c r="C505" t="s">
        <v>64</v>
      </c>
      <c r="D505" t="s">
        <v>452</v>
      </c>
      <c r="E505" t="s">
        <v>452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471</v>
      </c>
      <c r="AD505" t="s">
        <v>141</v>
      </c>
      <c r="AE505" t="s">
        <v>614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410</v>
      </c>
      <c r="C506" t="s">
        <v>64</v>
      </c>
      <c r="D506" t="s">
        <v>604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471</v>
      </c>
      <c r="AD506" t="s">
        <v>451</v>
      </c>
      <c r="AE506" t="s">
        <v>614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410</v>
      </c>
      <c r="C507" t="s">
        <v>64</v>
      </c>
      <c r="D507" t="s">
        <v>604</v>
      </c>
      <c r="E507" t="s">
        <v>604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450</v>
      </c>
      <c r="AD507" t="s">
        <v>450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410</v>
      </c>
      <c r="C508" t="s">
        <v>64</v>
      </c>
      <c r="D508" t="s">
        <v>477</v>
      </c>
      <c r="E508" t="s">
        <v>477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450</v>
      </c>
      <c r="AD508" t="s">
        <v>450</v>
      </c>
      <c r="AE508" t="s">
        <v>614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410</v>
      </c>
      <c r="C509" t="s">
        <v>64</v>
      </c>
      <c r="D509" t="s">
        <v>472</v>
      </c>
      <c r="E509" t="s">
        <v>471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450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410</v>
      </c>
      <c r="C510" t="s">
        <v>64</v>
      </c>
      <c r="D510" t="s">
        <v>472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450</v>
      </c>
      <c r="AD510" t="s">
        <v>141</v>
      </c>
      <c r="AE510" t="s">
        <v>614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410</v>
      </c>
      <c r="C511" t="s">
        <v>64</v>
      </c>
      <c r="D511" t="s">
        <v>472</v>
      </c>
      <c r="E511" t="s">
        <v>472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410</v>
      </c>
      <c r="C512" t="s">
        <v>64</v>
      </c>
      <c r="D512" t="s">
        <v>479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614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410</v>
      </c>
      <c r="C513" t="s">
        <v>64</v>
      </c>
      <c r="D513" t="s">
        <v>479</v>
      </c>
      <c r="E513" t="s">
        <v>451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630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410</v>
      </c>
      <c r="C514" t="s">
        <v>64</v>
      </c>
      <c r="D514" t="s">
        <v>479</v>
      </c>
      <c r="E514" t="s">
        <v>479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630</v>
      </c>
      <c r="AD514" t="s">
        <v>141</v>
      </c>
      <c r="AE514" t="s">
        <v>614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410</v>
      </c>
      <c r="C515" t="s">
        <v>64</v>
      </c>
      <c r="D515" t="s">
        <v>453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630</v>
      </c>
      <c r="AD515" t="s">
        <v>451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410</v>
      </c>
      <c r="C516" t="s">
        <v>64</v>
      </c>
      <c r="D516" t="s">
        <v>453</v>
      </c>
      <c r="E516" t="s">
        <v>453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473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410</v>
      </c>
      <c r="C517" t="s">
        <v>64</v>
      </c>
      <c r="D517" t="s">
        <v>453</v>
      </c>
      <c r="E517" t="s">
        <v>475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473</v>
      </c>
      <c r="AD517" t="s">
        <v>141</v>
      </c>
      <c r="AE517" t="s">
        <v>614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410</v>
      </c>
      <c r="C518" t="s">
        <v>64</v>
      </c>
      <c r="D518" t="s">
        <v>475</v>
      </c>
      <c r="E518" t="s">
        <v>475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452</v>
      </c>
      <c r="AD518" t="s">
        <v>141</v>
      </c>
      <c r="AE518" t="s">
        <v>614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410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629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410</v>
      </c>
      <c r="C520" t="s">
        <v>66</v>
      </c>
      <c r="D520" t="s">
        <v>471</v>
      </c>
      <c r="E520" t="s">
        <v>471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629</v>
      </c>
      <c r="AD520" t="s">
        <v>141</v>
      </c>
      <c r="AE520" t="s">
        <v>614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410</v>
      </c>
      <c r="C521" t="s">
        <v>66</v>
      </c>
      <c r="D521" t="s">
        <v>450</v>
      </c>
      <c r="E521" t="s">
        <v>471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474</v>
      </c>
      <c r="AD521" t="s">
        <v>141</v>
      </c>
      <c r="AE521" t="s">
        <v>614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410</v>
      </c>
      <c r="C522" t="s">
        <v>66</v>
      </c>
      <c r="D522" t="s">
        <v>450</v>
      </c>
      <c r="E522" t="s">
        <v>450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477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410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477</v>
      </c>
      <c r="AD523" t="s">
        <v>141</v>
      </c>
      <c r="AE523" t="s">
        <v>614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410</v>
      </c>
      <c r="C524" t="s">
        <v>66</v>
      </c>
      <c r="D524" t="s">
        <v>141</v>
      </c>
      <c r="E524" t="s">
        <v>451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472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410</v>
      </c>
      <c r="C525" t="s">
        <v>66</v>
      </c>
      <c r="D525" t="s">
        <v>141</v>
      </c>
      <c r="E525" t="s">
        <v>472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472</v>
      </c>
      <c r="AD525" t="s">
        <v>141</v>
      </c>
      <c r="AE525" t="s">
        <v>614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410</v>
      </c>
      <c r="C526" t="s">
        <v>66</v>
      </c>
      <c r="D526" t="s">
        <v>451</v>
      </c>
      <c r="E526" t="s">
        <v>471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472</v>
      </c>
      <c r="AD526" t="s">
        <v>451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410</v>
      </c>
      <c r="C527" t="s">
        <v>66</v>
      </c>
      <c r="D527" t="s">
        <v>451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472</v>
      </c>
      <c r="AD527" t="s">
        <v>451</v>
      </c>
      <c r="AE527" t="s">
        <v>614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410</v>
      </c>
      <c r="C528" t="s">
        <v>66</v>
      </c>
      <c r="D528" t="s">
        <v>451</v>
      </c>
      <c r="E528" t="s">
        <v>451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472</v>
      </c>
      <c r="AD528" t="s">
        <v>452</v>
      </c>
      <c r="AE528" t="s">
        <v>614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410</v>
      </c>
      <c r="C529" t="s">
        <v>66</v>
      </c>
      <c r="D529" t="s">
        <v>451</v>
      </c>
      <c r="E529" t="s">
        <v>473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472</v>
      </c>
      <c r="AD529" t="s">
        <v>472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410</v>
      </c>
      <c r="C530" t="s">
        <v>66</v>
      </c>
      <c r="D530" t="s">
        <v>451</v>
      </c>
      <c r="E530" t="s">
        <v>452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472</v>
      </c>
      <c r="AD530" t="s">
        <v>453</v>
      </c>
      <c r="AE530" t="s">
        <v>614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410</v>
      </c>
      <c r="C531" t="s">
        <v>66</v>
      </c>
      <c r="D531" t="s">
        <v>451</v>
      </c>
      <c r="E531" t="s">
        <v>472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614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410</v>
      </c>
      <c r="C532" t="s">
        <v>66</v>
      </c>
      <c r="D532" t="s">
        <v>473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614</v>
      </c>
      <c r="AD532" t="s">
        <v>141</v>
      </c>
      <c r="AE532" t="s">
        <v>614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410</v>
      </c>
      <c r="C533" t="s">
        <v>66</v>
      </c>
      <c r="D533" t="s">
        <v>473</v>
      </c>
      <c r="E533" t="s">
        <v>473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479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410</v>
      </c>
      <c r="C534" t="s">
        <v>66</v>
      </c>
      <c r="D534" t="s">
        <v>452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479</v>
      </c>
      <c r="AD534" t="s">
        <v>141</v>
      </c>
      <c r="AE534" t="s">
        <v>614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410</v>
      </c>
      <c r="C535" t="s">
        <v>66</v>
      </c>
      <c r="D535" t="s">
        <v>452</v>
      </c>
      <c r="E535" t="s">
        <v>451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453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410</v>
      </c>
      <c r="C536" t="s">
        <v>66</v>
      </c>
      <c r="D536" t="s">
        <v>452</v>
      </c>
      <c r="E536" t="s">
        <v>452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453</v>
      </c>
      <c r="AD536" t="s">
        <v>141</v>
      </c>
      <c r="AE536" t="s">
        <v>614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410</v>
      </c>
      <c r="C537" t="s">
        <v>66</v>
      </c>
      <c r="D537" t="s">
        <v>604</v>
      </c>
      <c r="E537" t="s">
        <v>604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453</v>
      </c>
      <c r="AD537" t="s">
        <v>453</v>
      </c>
      <c r="AE537" t="s">
        <v>614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410</v>
      </c>
      <c r="C538" t="s">
        <v>66</v>
      </c>
      <c r="D538" t="s">
        <v>472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475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410</v>
      </c>
      <c r="C539" t="s">
        <v>66</v>
      </c>
      <c r="D539" t="s">
        <v>472</v>
      </c>
      <c r="E539" t="s">
        <v>472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475</v>
      </c>
      <c r="AD539" t="s">
        <v>141</v>
      </c>
      <c r="AE539" t="s">
        <v>614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410</v>
      </c>
      <c r="C540" t="s">
        <v>66</v>
      </c>
      <c r="D540" t="s">
        <v>479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529</v>
      </c>
      <c r="AC540" t="s">
        <v>472</v>
      </c>
      <c r="AD540" t="s">
        <v>529</v>
      </c>
      <c r="AE540" t="s">
        <v>614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410</v>
      </c>
      <c r="C541" t="s">
        <v>66</v>
      </c>
      <c r="D541" t="s">
        <v>479</v>
      </c>
      <c r="E541" t="s">
        <v>479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476</v>
      </c>
      <c r="AC541" t="s">
        <v>614</v>
      </c>
      <c r="AD541" t="s">
        <v>476</v>
      </c>
      <c r="AE541" t="s">
        <v>614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410</v>
      </c>
      <c r="C542" t="s">
        <v>66</v>
      </c>
      <c r="D542" t="s">
        <v>453</v>
      </c>
      <c r="E542" t="s">
        <v>453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451</v>
      </c>
      <c r="AC542" t="s">
        <v>628</v>
      </c>
      <c r="AD542" t="s">
        <v>451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410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451</v>
      </c>
      <c r="AC543" t="s">
        <v>628</v>
      </c>
      <c r="AD543" t="s">
        <v>451</v>
      </c>
      <c r="AE543" t="s">
        <v>614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410</v>
      </c>
      <c r="C544" t="s">
        <v>68</v>
      </c>
      <c r="D544" t="s">
        <v>603</v>
      </c>
      <c r="E544" t="s">
        <v>603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451</v>
      </c>
      <c r="AC544" t="s">
        <v>471</v>
      </c>
      <c r="AD544" t="s">
        <v>141</v>
      </c>
      <c r="AE544" t="s">
        <v>614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410</v>
      </c>
      <c r="C545" t="s">
        <v>68</v>
      </c>
      <c r="D545" t="s">
        <v>471</v>
      </c>
      <c r="E545" t="s">
        <v>471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451</v>
      </c>
      <c r="AC545" t="s">
        <v>471</v>
      </c>
      <c r="AD545" t="s">
        <v>451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410</v>
      </c>
      <c r="C546" t="s">
        <v>68</v>
      </c>
      <c r="D546" t="s">
        <v>471</v>
      </c>
      <c r="E546" t="s">
        <v>450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451</v>
      </c>
      <c r="AC546" t="s">
        <v>471</v>
      </c>
      <c r="AD546" t="s">
        <v>451</v>
      </c>
      <c r="AE546" t="s">
        <v>614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410</v>
      </c>
      <c r="C547" t="s">
        <v>68</v>
      </c>
      <c r="D547" t="s">
        <v>471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451</v>
      </c>
      <c r="AC547" t="s">
        <v>471</v>
      </c>
      <c r="AD547" t="s">
        <v>473</v>
      </c>
      <c r="AE547" t="s">
        <v>614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410</v>
      </c>
      <c r="C548" t="s">
        <v>68</v>
      </c>
      <c r="D548" t="s">
        <v>471</v>
      </c>
      <c r="E548" t="s">
        <v>451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451</v>
      </c>
      <c r="AC548" t="s">
        <v>471</v>
      </c>
      <c r="AD548" t="s">
        <v>452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410</v>
      </c>
      <c r="C549" t="s">
        <v>68</v>
      </c>
      <c r="D549" t="s">
        <v>450</v>
      </c>
      <c r="E549" t="s">
        <v>450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451</v>
      </c>
      <c r="AC549" t="s">
        <v>450</v>
      </c>
      <c r="AD549" t="s">
        <v>141</v>
      </c>
      <c r="AE549" t="s">
        <v>614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410</v>
      </c>
      <c r="C550" t="s">
        <v>68</v>
      </c>
      <c r="D550" t="s">
        <v>450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451</v>
      </c>
      <c r="AC550" t="s">
        <v>450</v>
      </c>
      <c r="AD550" t="s">
        <v>451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410</v>
      </c>
      <c r="C551" t="s">
        <v>68</v>
      </c>
      <c r="D551" t="s">
        <v>141</v>
      </c>
      <c r="E551" t="s">
        <v>471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451</v>
      </c>
      <c r="AC551" t="s">
        <v>450</v>
      </c>
      <c r="AD551" t="s">
        <v>451</v>
      </c>
      <c r="AE551" t="s">
        <v>614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410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451</v>
      </c>
      <c r="AC552" t="s">
        <v>450</v>
      </c>
      <c r="AD552" t="s">
        <v>452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410</v>
      </c>
      <c r="C553" t="s">
        <v>68</v>
      </c>
      <c r="D553" t="s">
        <v>141</v>
      </c>
      <c r="E553" t="s">
        <v>451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451</v>
      </c>
      <c r="AC553" t="s">
        <v>141</v>
      </c>
      <c r="AD553" t="s">
        <v>451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410</v>
      </c>
      <c r="C554" t="s">
        <v>68</v>
      </c>
      <c r="D554" t="s">
        <v>141</v>
      </c>
      <c r="E554" t="s">
        <v>473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451</v>
      </c>
      <c r="AC554" t="s">
        <v>141</v>
      </c>
      <c r="AD554" t="s">
        <v>451</v>
      </c>
      <c r="AE554" t="s">
        <v>614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410</v>
      </c>
      <c r="C555" t="s">
        <v>68</v>
      </c>
      <c r="D555" t="s">
        <v>141</v>
      </c>
      <c r="E555" t="s">
        <v>604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451</v>
      </c>
      <c r="AC555" t="s">
        <v>630</v>
      </c>
      <c r="AD555" t="s">
        <v>471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410</v>
      </c>
      <c r="C556" t="s">
        <v>68</v>
      </c>
      <c r="D556" t="s">
        <v>141</v>
      </c>
      <c r="E556" t="s">
        <v>472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451</v>
      </c>
      <c r="AC556" t="s">
        <v>630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410</v>
      </c>
      <c r="C557" t="s">
        <v>68</v>
      </c>
      <c r="D557" t="s">
        <v>141</v>
      </c>
      <c r="E557" t="s">
        <v>479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451</v>
      </c>
      <c r="AC557" t="s">
        <v>630</v>
      </c>
      <c r="AD557" t="s">
        <v>141</v>
      </c>
      <c r="AE557" t="s">
        <v>614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410</v>
      </c>
      <c r="C558" t="s">
        <v>68</v>
      </c>
      <c r="D558" t="s">
        <v>451</v>
      </c>
      <c r="E558" t="s">
        <v>471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451</v>
      </c>
      <c r="AC558" t="s">
        <v>630</v>
      </c>
      <c r="AD558" t="s">
        <v>451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410</v>
      </c>
      <c r="C559" t="s">
        <v>68</v>
      </c>
      <c r="D559" t="s">
        <v>451</v>
      </c>
      <c r="E559" t="s">
        <v>450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451</v>
      </c>
      <c r="AC559" t="s">
        <v>630</v>
      </c>
      <c r="AD559" t="s">
        <v>451</v>
      </c>
      <c r="AE559" t="s">
        <v>614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410</v>
      </c>
      <c r="C560" t="s">
        <v>68</v>
      </c>
      <c r="D560" t="s">
        <v>451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451</v>
      </c>
      <c r="AC560" t="s">
        <v>630</v>
      </c>
      <c r="AD560" t="s">
        <v>473</v>
      </c>
      <c r="AE560" t="s">
        <v>614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410</v>
      </c>
      <c r="C561" t="s">
        <v>68</v>
      </c>
      <c r="D561" t="s">
        <v>451</v>
      </c>
      <c r="E561" t="s">
        <v>451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451</v>
      </c>
      <c r="AC561" t="s">
        <v>630</v>
      </c>
      <c r="AD561" t="s">
        <v>472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410</v>
      </c>
      <c r="C562" t="s">
        <v>68</v>
      </c>
      <c r="D562" t="s">
        <v>451</v>
      </c>
      <c r="E562" t="s">
        <v>473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451</v>
      </c>
      <c r="AC562" t="s">
        <v>473</v>
      </c>
      <c r="AD562" t="s">
        <v>141</v>
      </c>
      <c r="AE562" t="s">
        <v>614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410</v>
      </c>
      <c r="C563" t="s">
        <v>68</v>
      </c>
      <c r="D563" t="s">
        <v>451</v>
      </c>
      <c r="E563" t="s">
        <v>452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451</v>
      </c>
      <c r="AC563" t="s">
        <v>473</v>
      </c>
      <c r="AD563" t="s">
        <v>451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410</v>
      </c>
      <c r="C564" t="s">
        <v>68</v>
      </c>
      <c r="D564" t="s">
        <v>451</v>
      </c>
      <c r="E564" t="s">
        <v>472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451</v>
      </c>
      <c r="AC564" t="s">
        <v>473</v>
      </c>
      <c r="AD564" t="s">
        <v>451</v>
      </c>
      <c r="AE564" t="s">
        <v>614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410</v>
      </c>
      <c r="C565" t="s">
        <v>68</v>
      </c>
      <c r="D565" t="s">
        <v>473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451</v>
      </c>
      <c r="AC565" t="s">
        <v>473</v>
      </c>
      <c r="AD565" t="s">
        <v>473</v>
      </c>
      <c r="AE565" t="s">
        <v>614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410</v>
      </c>
      <c r="C566" t="s">
        <v>68</v>
      </c>
      <c r="D566" t="s">
        <v>473</v>
      </c>
      <c r="E566" t="s">
        <v>473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451</v>
      </c>
      <c r="AC566" t="s">
        <v>473</v>
      </c>
      <c r="AD566" t="s">
        <v>479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410</v>
      </c>
      <c r="C567" t="s">
        <v>68</v>
      </c>
      <c r="D567" t="s">
        <v>452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451</v>
      </c>
      <c r="AC567" t="s">
        <v>452</v>
      </c>
      <c r="AD567" t="s">
        <v>451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410</v>
      </c>
      <c r="C568" t="s">
        <v>68</v>
      </c>
      <c r="D568" t="s">
        <v>452</v>
      </c>
      <c r="E568" t="s">
        <v>452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451</v>
      </c>
      <c r="AC568" t="s">
        <v>452</v>
      </c>
      <c r="AD568" t="s">
        <v>451</v>
      </c>
      <c r="AE568" t="s">
        <v>614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410</v>
      </c>
      <c r="C569" t="s">
        <v>68</v>
      </c>
      <c r="D569" t="s">
        <v>604</v>
      </c>
      <c r="E569" t="s">
        <v>471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451</v>
      </c>
      <c r="AC569" t="s">
        <v>629</v>
      </c>
      <c r="AD569" t="s">
        <v>141</v>
      </c>
      <c r="AE569" t="s">
        <v>614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410</v>
      </c>
      <c r="C570" t="s">
        <v>68</v>
      </c>
      <c r="D570" t="s">
        <v>604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451</v>
      </c>
      <c r="AC570" t="s">
        <v>629</v>
      </c>
      <c r="AD570" t="s">
        <v>451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410</v>
      </c>
      <c r="C571" t="s">
        <v>68</v>
      </c>
      <c r="D571" t="s">
        <v>604</v>
      </c>
      <c r="E571" t="s">
        <v>604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451</v>
      </c>
      <c r="AC571" t="s">
        <v>629</v>
      </c>
      <c r="AD571" t="s">
        <v>451</v>
      </c>
      <c r="AE571" t="s">
        <v>614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410</v>
      </c>
      <c r="C572" t="s">
        <v>68</v>
      </c>
      <c r="D572" t="s">
        <v>474</v>
      </c>
      <c r="E572" t="s">
        <v>474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451</v>
      </c>
      <c r="AC572" t="s">
        <v>474</v>
      </c>
      <c r="AD572" t="s">
        <v>471</v>
      </c>
      <c r="AE572" t="s">
        <v>614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410</v>
      </c>
      <c r="C573" t="s">
        <v>68</v>
      </c>
      <c r="D573" t="s">
        <v>477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451</v>
      </c>
      <c r="AC573" t="s">
        <v>474</v>
      </c>
      <c r="AD573" t="s">
        <v>451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410</v>
      </c>
      <c r="C574" t="s">
        <v>68</v>
      </c>
      <c r="D574" t="s">
        <v>477</v>
      </c>
      <c r="E574" t="s">
        <v>477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451</v>
      </c>
      <c r="AC574" t="s">
        <v>474</v>
      </c>
      <c r="AD574" t="s">
        <v>451</v>
      </c>
      <c r="AE574" t="s">
        <v>614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410</v>
      </c>
      <c r="C575" t="s">
        <v>68</v>
      </c>
      <c r="D575" t="s">
        <v>472</v>
      </c>
      <c r="E575" t="s">
        <v>450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451</v>
      </c>
      <c r="AC575" t="s">
        <v>477</v>
      </c>
      <c r="AD575" t="s">
        <v>141</v>
      </c>
      <c r="AE575" t="s">
        <v>614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410</v>
      </c>
      <c r="C576" t="s">
        <v>68</v>
      </c>
      <c r="D576" t="s">
        <v>472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451</v>
      </c>
      <c r="AC576" t="s">
        <v>477</v>
      </c>
      <c r="AD576" t="s">
        <v>451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410</v>
      </c>
      <c r="C577" t="s">
        <v>68</v>
      </c>
      <c r="D577" t="s">
        <v>472</v>
      </c>
      <c r="E577" t="s">
        <v>451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451</v>
      </c>
      <c r="AC577" t="s">
        <v>477</v>
      </c>
      <c r="AD577" t="s">
        <v>451</v>
      </c>
      <c r="AE577" t="s">
        <v>614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410</v>
      </c>
      <c r="C578" t="s">
        <v>68</v>
      </c>
      <c r="D578" t="s">
        <v>472</v>
      </c>
      <c r="E578" t="s">
        <v>472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451</v>
      </c>
      <c r="AC578" t="s">
        <v>477</v>
      </c>
      <c r="AD578" t="s">
        <v>477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410</v>
      </c>
      <c r="C579" t="s">
        <v>68</v>
      </c>
      <c r="D579" t="s">
        <v>479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451</v>
      </c>
      <c r="AC579" t="s">
        <v>472</v>
      </c>
      <c r="AD579" t="s">
        <v>471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410</v>
      </c>
      <c r="C580" t="s">
        <v>68</v>
      </c>
      <c r="D580" t="s">
        <v>479</v>
      </c>
      <c r="E580" t="s">
        <v>472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451</v>
      </c>
      <c r="AC580" t="s">
        <v>472</v>
      </c>
      <c r="AD580" t="s">
        <v>471</v>
      </c>
      <c r="AE580" t="s">
        <v>614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410</v>
      </c>
      <c r="C581" t="s">
        <v>68</v>
      </c>
      <c r="D581" t="s">
        <v>479</v>
      </c>
      <c r="E581" t="s">
        <v>479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451</v>
      </c>
      <c r="AC581" t="s">
        <v>472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410</v>
      </c>
      <c r="C582" t="s">
        <v>68</v>
      </c>
      <c r="D582" t="s">
        <v>453</v>
      </c>
      <c r="E582" t="s">
        <v>451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451</v>
      </c>
      <c r="AC582" t="s">
        <v>472</v>
      </c>
      <c r="AD582" t="s">
        <v>141</v>
      </c>
      <c r="AE582" t="s">
        <v>614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410</v>
      </c>
      <c r="C583" t="s">
        <v>68</v>
      </c>
      <c r="D583" t="s">
        <v>453</v>
      </c>
      <c r="E583" t="s">
        <v>453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451</v>
      </c>
      <c r="AC583" t="s">
        <v>472</v>
      </c>
      <c r="AD583" t="s">
        <v>451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411</v>
      </c>
      <c r="C584" t="s">
        <v>52</v>
      </c>
      <c r="D584" t="s">
        <v>450</v>
      </c>
      <c r="E584" t="s">
        <v>450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451</v>
      </c>
      <c r="AC584" t="s">
        <v>472</v>
      </c>
      <c r="AD584" t="s">
        <v>451</v>
      </c>
      <c r="AE584" t="s">
        <v>614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411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451</v>
      </c>
      <c r="AC585" t="s">
        <v>472</v>
      </c>
      <c r="AD585" t="s">
        <v>452</v>
      </c>
      <c r="AE585" t="s">
        <v>614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411</v>
      </c>
      <c r="C586" t="s">
        <v>52</v>
      </c>
      <c r="D586" t="s">
        <v>451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451</v>
      </c>
      <c r="AC586" t="s">
        <v>472</v>
      </c>
      <c r="AD586" t="s">
        <v>629</v>
      </c>
      <c r="AE586" t="s">
        <v>614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411</v>
      </c>
      <c r="C587" t="s">
        <v>52</v>
      </c>
      <c r="D587" t="s">
        <v>451</v>
      </c>
      <c r="E587" t="s">
        <v>451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451</v>
      </c>
      <c r="AC587" t="s">
        <v>472</v>
      </c>
      <c r="AD587" t="s">
        <v>472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411</v>
      </c>
      <c r="C588" t="s">
        <v>52</v>
      </c>
      <c r="D588" t="s">
        <v>472</v>
      </c>
      <c r="E588" t="s">
        <v>472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451</v>
      </c>
      <c r="AC588" t="s">
        <v>472</v>
      </c>
      <c r="AD588" t="s">
        <v>472</v>
      </c>
      <c r="AE588" t="s">
        <v>614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411</v>
      </c>
      <c r="C589" t="s">
        <v>52</v>
      </c>
      <c r="D589" t="s">
        <v>479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451</v>
      </c>
      <c r="AC589" t="s">
        <v>614</v>
      </c>
      <c r="AD589" t="s">
        <v>141</v>
      </c>
      <c r="AE589" t="s">
        <v>614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411</v>
      </c>
      <c r="C590" t="s">
        <v>54</v>
      </c>
      <c r="D590" t="s">
        <v>450</v>
      </c>
      <c r="E590" t="s">
        <v>450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451</v>
      </c>
      <c r="AC590" t="s">
        <v>614</v>
      </c>
      <c r="AD590" t="s">
        <v>451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411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451</v>
      </c>
      <c r="AC591" t="s">
        <v>614</v>
      </c>
      <c r="AD591" t="s">
        <v>451</v>
      </c>
      <c r="AE591" t="s">
        <v>614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411</v>
      </c>
      <c r="C592" t="s">
        <v>54</v>
      </c>
      <c r="D592" t="s">
        <v>451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451</v>
      </c>
      <c r="AC592" t="s">
        <v>527</v>
      </c>
      <c r="AD592" t="s">
        <v>471</v>
      </c>
      <c r="AE592" t="s">
        <v>614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411</v>
      </c>
      <c r="C593" t="s">
        <v>54</v>
      </c>
      <c r="D593" t="s">
        <v>451</v>
      </c>
      <c r="E593" t="s">
        <v>451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451</v>
      </c>
      <c r="AC593" t="s">
        <v>527</v>
      </c>
      <c r="AD593" t="s">
        <v>451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411</v>
      </c>
      <c r="C594" t="s">
        <v>54</v>
      </c>
      <c r="D594" t="s">
        <v>453</v>
      </c>
      <c r="E594" t="s">
        <v>453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451</v>
      </c>
      <c r="AC594" t="s">
        <v>527</v>
      </c>
      <c r="AD594" t="s">
        <v>451</v>
      </c>
      <c r="AE594" t="s">
        <v>614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411</v>
      </c>
      <c r="C595" t="s">
        <v>56</v>
      </c>
      <c r="D595" t="s">
        <v>450</v>
      </c>
      <c r="E595" t="s">
        <v>450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451</v>
      </c>
      <c r="AC595" t="s">
        <v>479</v>
      </c>
      <c r="AD595" t="s">
        <v>141</v>
      </c>
      <c r="AE595" t="s">
        <v>614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411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451</v>
      </c>
      <c r="AC596" t="s">
        <v>479</v>
      </c>
      <c r="AD596" t="s">
        <v>451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411</v>
      </c>
      <c r="C597" t="s">
        <v>56</v>
      </c>
      <c r="D597" t="s">
        <v>451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451</v>
      </c>
      <c r="AC597" t="s">
        <v>479</v>
      </c>
      <c r="AD597" t="s">
        <v>451</v>
      </c>
      <c r="AE597" t="s">
        <v>614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411</v>
      </c>
      <c r="C598" t="s">
        <v>56</v>
      </c>
      <c r="D598" t="s">
        <v>451</v>
      </c>
      <c r="E598" t="s">
        <v>451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451</v>
      </c>
      <c r="AC598" t="s">
        <v>479</v>
      </c>
      <c r="AD598" t="s">
        <v>473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411</v>
      </c>
      <c r="C599" t="s">
        <v>56</v>
      </c>
      <c r="D599" t="s">
        <v>451</v>
      </c>
      <c r="E599" t="s">
        <v>473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451</v>
      </c>
      <c r="AC599" t="s">
        <v>479</v>
      </c>
      <c r="AD599" t="s">
        <v>473</v>
      </c>
      <c r="AE599" t="s">
        <v>614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411</v>
      </c>
      <c r="C600" t="s">
        <v>56</v>
      </c>
      <c r="D600" t="s">
        <v>451</v>
      </c>
      <c r="E600" t="s">
        <v>472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451</v>
      </c>
      <c r="AC600" t="s">
        <v>479</v>
      </c>
      <c r="AD600" t="s">
        <v>452</v>
      </c>
      <c r="AE600" t="s">
        <v>614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411</v>
      </c>
      <c r="C601" t="s">
        <v>56</v>
      </c>
      <c r="D601" t="s">
        <v>451</v>
      </c>
      <c r="E601" t="s">
        <v>475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451</v>
      </c>
      <c r="AC601" t="s">
        <v>479</v>
      </c>
      <c r="AD601" t="s">
        <v>472</v>
      </c>
      <c r="AE601" t="s">
        <v>614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411</v>
      </c>
      <c r="C602" t="s">
        <v>56</v>
      </c>
      <c r="D602" t="s">
        <v>453</v>
      </c>
      <c r="E602" t="s">
        <v>453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451</v>
      </c>
      <c r="AC602" t="s">
        <v>453</v>
      </c>
      <c r="AD602" t="s">
        <v>141</v>
      </c>
      <c r="AE602" t="s">
        <v>614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411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451</v>
      </c>
      <c r="AC603" t="s">
        <v>453</v>
      </c>
      <c r="AD603" t="s">
        <v>451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411</v>
      </c>
      <c r="C604" t="s">
        <v>58</v>
      </c>
      <c r="D604" t="s">
        <v>450</v>
      </c>
      <c r="E604" t="s">
        <v>450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451</v>
      </c>
      <c r="AC604" t="s">
        <v>453</v>
      </c>
      <c r="AD604" t="s">
        <v>451</v>
      </c>
      <c r="AE604" t="s">
        <v>614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411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451</v>
      </c>
      <c r="AC605" t="s">
        <v>475</v>
      </c>
      <c r="AD605" t="s">
        <v>451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411</v>
      </c>
      <c r="C606" t="s">
        <v>58</v>
      </c>
      <c r="D606" t="s">
        <v>451</v>
      </c>
      <c r="E606" t="s">
        <v>471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451</v>
      </c>
      <c r="AC606" t="s">
        <v>475</v>
      </c>
      <c r="AD606" t="s">
        <v>451</v>
      </c>
      <c r="AE606" t="s">
        <v>614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411</v>
      </c>
      <c r="C607" t="s">
        <v>58</v>
      </c>
      <c r="D607" t="s">
        <v>451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451</v>
      </c>
      <c r="AC607" t="s">
        <v>475</v>
      </c>
      <c r="AD607" t="s">
        <v>475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411</v>
      </c>
      <c r="C608" t="s">
        <v>58</v>
      </c>
      <c r="D608" t="s">
        <v>451</v>
      </c>
      <c r="E608" t="s">
        <v>451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451</v>
      </c>
      <c r="AC608" t="s">
        <v>475</v>
      </c>
      <c r="AD608" t="s">
        <v>475</v>
      </c>
      <c r="AE608" t="s">
        <v>614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411</v>
      </c>
      <c r="C609" t="s">
        <v>58</v>
      </c>
      <c r="D609" t="s">
        <v>451</v>
      </c>
      <c r="E609" t="s">
        <v>473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473</v>
      </c>
      <c r="AC609" t="s">
        <v>141</v>
      </c>
      <c r="AD609" t="s">
        <v>473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411</v>
      </c>
      <c r="C610" t="s">
        <v>58</v>
      </c>
      <c r="D610" t="s">
        <v>451</v>
      </c>
      <c r="E610" t="s">
        <v>475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473</v>
      </c>
      <c r="AC610" t="s">
        <v>473</v>
      </c>
      <c r="AD610" t="s">
        <v>473</v>
      </c>
      <c r="AE610" t="s">
        <v>614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411</v>
      </c>
      <c r="C611" t="s">
        <v>58</v>
      </c>
      <c r="D611" t="s">
        <v>473</v>
      </c>
      <c r="E611" t="s">
        <v>451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473</v>
      </c>
      <c r="AC611" t="s">
        <v>472</v>
      </c>
      <c r="AD611" t="s">
        <v>451</v>
      </c>
      <c r="AE611" t="s">
        <v>614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411</v>
      </c>
      <c r="C612" t="s">
        <v>58</v>
      </c>
      <c r="D612" t="s">
        <v>473</v>
      </c>
      <c r="E612" t="s">
        <v>473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473</v>
      </c>
      <c r="AC612" t="s">
        <v>472</v>
      </c>
      <c r="AD612" t="s">
        <v>473</v>
      </c>
      <c r="AE612" t="s">
        <v>614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411</v>
      </c>
      <c r="C613" t="s">
        <v>58</v>
      </c>
      <c r="D613" t="s">
        <v>452</v>
      </c>
      <c r="E613" t="s">
        <v>452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452</v>
      </c>
      <c r="AC613" t="s">
        <v>628</v>
      </c>
      <c r="AD613" t="s">
        <v>452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411</v>
      </c>
      <c r="C614" t="s">
        <v>58</v>
      </c>
      <c r="D614" t="s">
        <v>453</v>
      </c>
      <c r="E614" t="s">
        <v>451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452</v>
      </c>
      <c r="AC614" t="s">
        <v>628</v>
      </c>
      <c r="AD614" t="s">
        <v>452</v>
      </c>
      <c r="AE614" t="s">
        <v>614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411</v>
      </c>
      <c r="C615" t="s">
        <v>58</v>
      </c>
      <c r="D615" t="s">
        <v>453</v>
      </c>
      <c r="E615" t="s">
        <v>527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452</v>
      </c>
      <c r="AC615" t="s">
        <v>471</v>
      </c>
      <c r="AD615" t="s">
        <v>452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411</v>
      </c>
      <c r="C616" t="s">
        <v>58</v>
      </c>
      <c r="D616" t="s">
        <v>453</v>
      </c>
      <c r="E616" t="s">
        <v>453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452</v>
      </c>
      <c r="AC616" t="s">
        <v>471</v>
      </c>
      <c r="AD616" t="s">
        <v>452</v>
      </c>
      <c r="AE616" t="s">
        <v>614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411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452</v>
      </c>
      <c r="AC617" t="s">
        <v>450</v>
      </c>
      <c r="AD617" t="s">
        <v>452</v>
      </c>
      <c r="AE617" t="s">
        <v>614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411</v>
      </c>
      <c r="C618" t="s">
        <v>60</v>
      </c>
      <c r="D618" t="s">
        <v>471</v>
      </c>
      <c r="E618" t="s">
        <v>471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452</v>
      </c>
      <c r="AC618" t="s">
        <v>141</v>
      </c>
      <c r="AD618" t="s">
        <v>452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411</v>
      </c>
      <c r="C619" t="s">
        <v>60</v>
      </c>
      <c r="D619" t="s">
        <v>471</v>
      </c>
      <c r="E619" t="s">
        <v>450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452</v>
      </c>
      <c r="AC619" t="s">
        <v>141</v>
      </c>
      <c r="AD619" t="s">
        <v>452</v>
      </c>
      <c r="AE619" t="s">
        <v>614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411</v>
      </c>
      <c r="C620" t="s">
        <v>60</v>
      </c>
      <c r="D620" t="s">
        <v>471</v>
      </c>
      <c r="E620" t="s">
        <v>451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452</v>
      </c>
      <c r="AC620" t="s">
        <v>630</v>
      </c>
      <c r="AD620" t="s">
        <v>452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411</v>
      </c>
      <c r="C621" t="s">
        <v>60</v>
      </c>
      <c r="D621" t="s">
        <v>450</v>
      </c>
      <c r="E621" t="s">
        <v>450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452</v>
      </c>
      <c r="AC621" t="s">
        <v>630</v>
      </c>
      <c r="AD621" t="s">
        <v>452</v>
      </c>
      <c r="AE621" t="s">
        <v>614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411</v>
      </c>
      <c r="C622" t="s">
        <v>60</v>
      </c>
      <c r="D622" t="s">
        <v>450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452</v>
      </c>
      <c r="AC622" t="s">
        <v>473</v>
      </c>
      <c r="AD622" t="s">
        <v>450</v>
      </c>
      <c r="AE622" t="s">
        <v>614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411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452</v>
      </c>
      <c r="AC623" t="s">
        <v>473</v>
      </c>
      <c r="AD623" t="s">
        <v>452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411</v>
      </c>
      <c r="C624" t="s">
        <v>60</v>
      </c>
      <c r="D624" t="s">
        <v>451</v>
      </c>
      <c r="E624" t="s">
        <v>471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452</v>
      </c>
      <c r="AC624" t="s">
        <v>473</v>
      </c>
      <c r="AD624" t="s">
        <v>452</v>
      </c>
      <c r="AE624" t="s">
        <v>614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411</v>
      </c>
      <c r="C625" t="s">
        <v>60</v>
      </c>
      <c r="D625" t="s">
        <v>451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452</v>
      </c>
      <c r="AC625" t="s">
        <v>452</v>
      </c>
      <c r="AD625" t="s">
        <v>471</v>
      </c>
      <c r="AE625" t="s">
        <v>614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411</v>
      </c>
      <c r="C626" t="s">
        <v>60</v>
      </c>
      <c r="D626" t="s">
        <v>451</v>
      </c>
      <c r="E626" t="s">
        <v>451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452</v>
      </c>
      <c r="AC626" t="s">
        <v>452</v>
      </c>
      <c r="AD626" t="s">
        <v>450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411</v>
      </c>
      <c r="C627" t="s">
        <v>60</v>
      </c>
      <c r="D627" t="s">
        <v>451</v>
      </c>
      <c r="E627" t="s">
        <v>473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452</v>
      </c>
      <c r="AC627" t="s">
        <v>452</v>
      </c>
      <c r="AD627" t="s">
        <v>452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411</v>
      </c>
      <c r="C628" t="s">
        <v>60</v>
      </c>
      <c r="D628" t="s">
        <v>451</v>
      </c>
      <c r="E628" t="s">
        <v>472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452</v>
      </c>
      <c r="AC628" t="s">
        <v>452</v>
      </c>
      <c r="AD628" t="s">
        <v>452</v>
      </c>
      <c r="AE628" t="s">
        <v>614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411</v>
      </c>
      <c r="C629" t="s">
        <v>60</v>
      </c>
      <c r="D629" t="s">
        <v>473</v>
      </c>
      <c r="E629" t="s">
        <v>451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452</v>
      </c>
      <c r="AC629" t="s">
        <v>452</v>
      </c>
      <c r="AD629" t="s">
        <v>472</v>
      </c>
      <c r="AE629" t="s">
        <v>614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411</v>
      </c>
      <c r="C630" t="s">
        <v>60</v>
      </c>
      <c r="D630" t="s">
        <v>452</v>
      </c>
      <c r="E630" t="s">
        <v>452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452</v>
      </c>
      <c r="AC630" t="s">
        <v>629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411</v>
      </c>
      <c r="C631" t="s">
        <v>60</v>
      </c>
      <c r="D631" t="s">
        <v>604</v>
      </c>
      <c r="E631" t="s">
        <v>604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452</v>
      </c>
      <c r="AC631" t="s">
        <v>629</v>
      </c>
      <c r="AD631" t="s">
        <v>141</v>
      </c>
      <c r="AE631" t="s">
        <v>614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411</v>
      </c>
      <c r="C632" t="s">
        <v>60</v>
      </c>
      <c r="D632" t="s">
        <v>472</v>
      </c>
      <c r="E632" t="s">
        <v>472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452</v>
      </c>
      <c r="AC632" t="s">
        <v>629</v>
      </c>
      <c r="AD632" t="s">
        <v>452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411</v>
      </c>
      <c r="C633" t="s">
        <v>60</v>
      </c>
      <c r="D633" t="s">
        <v>527</v>
      </c>
      <c r="E633" t="s">
        <v>527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452</v>
      </c>
      <c r="AC633" t="s">
        <v>629</v>
      </c>
      <c r="AD633" t="s">
        <v>452</v>
      </c>
      <c r="AE633" t="s">
        <v>614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411</v>
      </c>
      <c r="C634" t="s">
        <v>60</v>
      </c>
      <c r="D634" t="s">
        <v>479</v>
      </c>
      <c r="E634" t="s">
        <v>472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452</v>
      </c>
      <c r="AC634" t="s">
        <v>474</v>
      </c>
      <c r="AD634" t="s">
        <v>452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411</v>
      </c>
      <c r="C635" t="s">
        <v>60</v>
      </c>
      <c r="D635" t="s">
        <v>479</v>
      </c>
      <c r="E635" t="s">
        <v>479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452</v>
      </c>
      <c r="AC635" t="s">
        <v>474</v>
      </c>
      <c r="AD635" t="s">
        <v>452</v>
      </c>
      <c r="AE635" t="s">
        <v>614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411</v>
      </c>
      <c r="C636" t="s">
        <v>60</v>
      </c>
      <c r="D636" t="s">
        <v>453</v>
      </c>
      <c r="E636" t="s">
        <v>453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452</v>
      </c>
      <c r="AC636" t="s">
        <v>472</v>
      </c>
      <c r="AD636" t="s">
        <v>450</v>
      </c>
      <c r="AE636" t="s">
        <v>614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411</v>
      </c>
      <c r="C637" t="s">
        <v>60</v>
      </c>
      <c r="D637" t="s">
        <v>475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452</v>
      </c>
      <c r="AC637" t="s">
        <v>472</v>
      </c>
      <c r="AD637" t="s">
        <v>141</v>
      </c>
      <c r="AE637" t="s">
        <v>614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411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452</v>
      </c>
      <c r="AC638" t="s">
        <v>472</v>
      </c>
      <c r="AD638" t="s">
        <v>452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411</v>
      </c>
      <c r="C639" t="s">
        <v>62</v>
      </c>
      <c r="D639" t="s">
        <v>471</v>
      </c>
      <c r="E639" t="s">
        <v>471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452</v>
      </c>
      <c r="AC639" t="s">
        <v>472</v>
      </c>
      <c r="AD639" t="s">
        <v>452</v>
      </c>
      <c r="AE639" t="s">
        <v>614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411</v>
      </c>
      <c r="C640" t="s">
        <v>62</v>
      </c>
      <c r="D640" t="s">
        <v>471</v>
      </c>
      <c r="E640" t="s">
        <v>451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452</v>
      </c>
      <c r="AC640" t="s">
        <v>614</v>
      </c>
      <c r="AD640" t="s">
        <v>452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411</v>
      </c>
      <c r="C641" t="s">
        <v>62</v>
      </c>
      <c r="D641" t="s">
        <v>450</v>
      </c>
      <c r="E641" t="s">
        <v>471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452</v>
      </c>
      <c r="AC641" t="s">
        <v>614</v>
      </c>
      <c r="AD641" t="s">
        <v>452</v>
      </c>
      <c r="AE641" t="s">
        <v>614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411</v>
      </c>
      <c r="C642" t="s">
        <v>62</v>
      </c>
      <c r="D642" t="s">
        <v>450</v>
      </c>
      <c r="E642" t="s">
        <v>450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452</v>
      </c>
      <c r="AC642" t="s">
        <v>527</v>
      </c>
      <c r="AD642" t="s">
        <v>452</v>
      </c>
      <c r="AE642" t="s">
        <v>614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411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452</v>
      </c>
      <c r="AC643" t="s">
        <v>479</v>
      </c>
      <c r="AD643" t="s">
        <v>452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411</v>
      </c>
      <c r="C644" t="s">
        <v>62</v>
      </c>
      <c r="D644" t="s">
        <v>141</v>
      </c>
      <c r="E644" t="s">
        <v>451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452</v>
      </c>
      <c r="AC644" t="s">
        <v>479</v>
      </c>
      <c r="AD644" t="s">
        <v>452</v>
      </c>
      <c r="AE644" t="s">
        <v>614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411</v>
      </c>
      <c r="C645" t="s">
        <v>62</v>
      </c>
      <c r="D645" t="s">
        <v>451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452</v>
      </c>
      <c r="AC645" t="s">
        <v>475</v>
      </c>
      <c r="AD645" t="s">
        <v>452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411</v>
      </c>
      <c r="C646" t="s">
        <v>62</v>
      </c>
      <c r="D646" t="s">
        <v>451</v>
      </c>
      <c r="E646" t="s">
        <v>451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452</v>
      </c>
      <c r="AC646" t="s">
        <v>475</v>
      </c>
      <c r="AD646" t="s">
        <v>452</v>
      </c>
      <c r="AE646" t="s">
        <v>614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411</v>
      </c>
      <c r="C647" t="s">
        <v>62</v>
      </c>
      <c r="D647" t="s">
        <v>451</v>
      </c>
      <c r="E647" t="s">
        <v>473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629</v>
      </c>
      <c r="AC647" t="s">
        <v>141</v>
      </c>
      <c r="AD647" t="s">
        <v>629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411</v>
      </c>
      <c r="C648" t="s">
        <v>62</v>
      </c>
      <c r="D648" t="s">
        <v>451</v>
      </c>
      <c r="E648" t="s">
        <v>604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629</v>
      </c>
      <c r="AC648" t="s">
        <v>614</v>
      </c>
      <c r="AD648" t="s">
        <v>629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411</v>
      </c>
      <c r="C649" t="s">
        <v>62</v>
      </c>
      <c r="D649" t="s">
        <v>451</v>
      </c>
      <c r="E649" t="s">
        <v>472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472</v>
      </c>
      <c r="AC649" t="s">
        <v>141</v>
      </c>
      <c r="AD649" t="s">
        <v>141</v>
      </c>
      <c r="AE649" t="s">
        <v>614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411</v>
      </c>
      <c r="C650" t="s">
        <v>62</v>
      </c>
      <c r="D650" t="s">
        <v>473</v>
      </c>
      <c r="E650" t="s">
        <v>473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472</v>
      </c>
      <c r="AC650" t="s">
        <v>141</v>
      </c>
      <c r="AD650" t="s">
        <v>472</v>
      </c>
      <c r="AE650" t="s">
        <v>614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411</v>
      </c>
      <c r="C651" t="s">
        <v>62</v>
      </c>
      <c r="D651" t="s">
        <v>452</v>
      </c>
      <c r="E651" t="s">
        <v>452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472</v>
      </c>
      <c r="AC651" t="s">
        <v>630</v>
      </c>
      <c r="AD651" t="s">
        <v>472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411</v>
      </c>
      <c r="C652" t="s">
        <v>62</v>
      </c>
      <c r="D652" t="s">
        <v>604</v>
      </c>
      <c r="E652" t="s">
        <v>604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472</v>
      </c>
      <c r="AC652" t="s">
        <v>473</v>
      </c>
      <c r="AD652" t="s">
        <v>451</v>
      </c>
      <c r="AE652" t="s">
        <v>614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411</v>
      </c>
      <c r="C653" t="s">
        <v>62</v>
      </c>
      <c r="D653" t="s">
        <v>477</v>
      </c>
      <c r="E653" t="s">
        <v>477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472</v>
      </c>
      <c r="AC653" t="s">
        <v>472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411</v>
      </c>
      <c r="C654" t="s">
        <v>62</v>
      </c>
      <c r="D654" t="s">
        <v>472</v>
      </c>
      <c r="E654" t="s">
        <v>472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472</v>
      </c>
      <c r="AC654" t="s">
        <v>472</v>
      </c>
      <c r="AD654" t="s">
        <v>141</v>
      </c>
      <c r="AE654" t="s">
        <v>614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411</v>
      </c>
      <c r="C655" t="s">
        <v>62</v>
      </c>
      <c r="D655" t="s">
        <v>479</v>
      </c>
      <c r="E655" t="s">
        <v>479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472</v>
      </c>
      <c r="AC655" t="s">
        <v>472</v>
      </c>
      <c r="AD655" t="s">
        <v>472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411</v>
      </c>
      <c r="C656" t="s">
        <v>62</v>
      </c>
      <c r="D656" t="s">
        <v>453</v>
      </c>
      <c r="E656" t="s">
        <v>453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472</v>
      </c>
      <c r="AC656" t="s">
        <v>472</v>
      </c>
      <c r="AD656" t="s">
        <v>472</v>
      </c>
      <c r="AE656" t="s">
        <v>614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411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472</v>
      </c>
      <c r="AC657" t="s">
        <v>614</v>
      </c>
      <c r="AD657" t="s">
        <v>141</v>
      </c>
      <c r="AE657" t="s">
        <v>614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411</v>
      </c>
      <c r="C658" t="s">
        <v>64</v>
      </c>
      <c r="D658" t="s">
        <v>471</v>
      </c>
      <c r="E658" t="s">
        <v>471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472</v>
      </c>
      <c r="AC658" t="s">
        <v>614</v>
      </c>
      <c r="AD658" t="s">
        <v>472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411</v>
      </c>
      <c r="C659" t="s">
        <v>64</v>
      </c>
      <c r="D659" t="s">
        <v>471</v>
      </c>
      <c r="E659" t="s">
        <v>451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472</v>
      </c>
      <c r="AC659" t="s">
        <v>614</v>
      </c>
      <c r="AD659" t="s">
        <v>472</v>
      </c>
      <c r="AE659" t="s">
        <v>614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411</v>
      </c>
      <c r="C660" t="s">
        <v>64</v>
      </c>
      <c r="D660" t="s">
        <v>450</v>
      </c>
      <c r="E660" t="s">
        <v>450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472</v>
      </c>
      <c r="AC660" t="s">
        <v>479</v>
      </c>
      <c r="AD660" t="s">
        <v>141</v>
      </c>
      <c r="AE660" t="s">
        <v>614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411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527</v>
      </c>
      <c r="AC661" t="s">
        <v>450</v>
      </c>
      <c r="AD661" t="s">
        <v>527</v>
      </c>
      <c r="AE661" t="s">
        <v>614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411</v>
      </c>
      <c r="C662" t="s">
        <v>64</v>
      </c>
      <c r="D662" t="s">
        <v>141</v>
      </c>
      <c r="E662" t="s">
        <v>473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527</v>
      </c>
      <c r="AC662" t="s">
        <v>630</v>
      </c>
      <c r="AD662" t="s">
        <v>527</v>
      </c>
      <c r="AE662" t="s">
        <v>614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411</v>
      </c>
      <c r="C663" t="s">
        <v>64</v>
      </c>
      <c r="D663" t="s">
        <v>141</v>
      </c>
      <c r="E663" t="s">
        <v>472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527</v>
      </c>
      <c r="AC663" t="s">
        <v>472</v>
      </c>
      <c r="AD663" t="s">
        <v>527</v>
      </c>
      <c r="AE663" t="s">
        <v>614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411</v>
      </c>
      <c r="C664" t="s">
        <v>64</v>
      </c>
      <c r="D664" t="s">
        <v>451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527</v>
      </c>
      <c r="AC664" t="s">
        <v>479</v>
      </c>
      <c r="AD664" t="s">
        <v>527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411</v>
      </c>
      <c r="C665" t="s">
        <v>64</v>
      </c>
      <c r="D665" t="s">
        <v>451</v>
      </c>
      <c r="E665" t="s">
        <v>451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479</v>
      </c>
      <c r="AC665" t="s">
        <v>141</v>
      </c>
      <c r="AD665" t="s">
        <v>141</v>
      </c>
      <c r="AE665" t="s">
        <v>614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411</v>
      </c>
      <c r="C666" t="s">
        <v>64</v>
      </c>
      <c r="D666" t="s">
        <v>451</v>
      </c>
      <c r="E666" t="s">
        <v>473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479</v>
      </c>
      <c r="AC666" t="s">
        <v>473</v>
      </c>
      <c r="AD666" t="s">
        <v>479</v>
      </c>
      <c r="AE666" t="s">
        <v>614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411</v>
      </c>
      <c r="C667" t="s">
        <v>64</v>
      </c>
      <c r="D667" t="s">
        <v>451</v>
      </c>
      <c r="E667" t="s">
        <v>472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479</v>
      </c>
      <c r="AC667" t="s">
        <v>472</v>
      </c>
      <c r="AD667" t="s">
        <v>479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411</v>
      </c>
      <c r="C668" t="s">
        <v>64</v>
      </c>
      <c r="D668" t="s">
        <v>473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479</v>
      </c>
      <c r="AC668" t="s">
        <v>472</v>
      </c>
      <c r="AD668" t="s">
        <v>479</v>
      </c>
      <c r="AE668" t="s">
        <v>614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411</v>
      </c>
      <c r="C669" t="s">
        <v>64</v>
      </c>
      <c r="D669" t="s">
        <v>473</v>
      </c>
      <c r="E669" t="s">
        <v>473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479</v>
      </c>
      <c r="AC669" t="s">
        <v>614</v>
      </c>
      <c r="AD669" t="s">
        <v>141</v>
      </c>
      <c r="AE669" t="s">
        <v>614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411</v>
      </c>
      <c r="C670" t="s">
        <v>64</v>
      </c>
      <c r="D670" t="s">
        <v>604</v>
      </c>
      <c r="E670" t="s">
        <v>604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479</v>
      </c>
      <c r="AC670" t="s">
        <v>614</v>
      </c>
      <c r="AD670" t="s">
        <v>479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411</v>
      </c>
      <c r="C671" t="s">
        <v>64</v>
      </c>
      <c r="D671" t="s">
        <v>477</v>
      </c>
      <c r="E671" t="s">
        <v>477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479</v>
      </c>
      <c r="AC671" t="s">
        <v>614</v>
      </c>
      <c r="AD671" t="s">
        <v>479</v>
      </c>
      <c r="AE671" t="s">
        <v>614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411</v>
      </c>
      <c r="C672" t="s">
        <v>64</v>
      </c>
      <c r="D672" t="s">
        <v>472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479</v>
      </c>
      <c r="AC672" t="s">
        <v>479</v>
      </c>
      <c r="AD672" t="s">
        <v>479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411</v>
      </c>
      <c r="C673" t="s">
        <v>64</v>
      </c>
      <c r="D673" t="s">
        <v>472</v>
      </c>
      <c r="E673" t="s">
        <v>472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479</v>
      </c>
      <c r="AC673" t="s">
        <v>479</v>
      </c>
      <c r="AD673" t="s">
        <v>479</v>
      </c>
      <c r="AE673" t="s">
        <v>614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411</v>
      </c>
      <c r="C674" t="s">
        <v>64</v>
      </c>
      <c r="D674" t="s">
        <v>479</v>
      </c>
      <c r="E674" t="s">
        <v>479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479</v>
      </c>
      <c r="AC674" t="s">
        <v>475</v>
      </c>
      <c r="AD674" t="s">
        <v>479</v>
      </c>
      <c r="AE674" t="s">
        <v>614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411</v>
      </c>
      <c r="C675" t="s">
        <v>64</v>
      </c>
      <c r="D675" t="s">
        <v>453</v>
      </c>
      <c r="E675" t="s">
        <v>453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453</v>
      </c>
      <c r="AC675" t="s">
        <v>471</v>
      </c>
      <c r="AD675" t="s">
        <v>453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411</v>
      </c>
      <c r="C676" t="s">
        <v>66</v>
      </c>
      <c r="D676" t="s">
        <v>603</v>
      </c>
      <c r="E676" t="s">
        <v>603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453</v>
      </c>
      <c r="AC676" t="s">
        <v>471</v>
      </c>
      <c r="AD676" t="s">
        <v>453</v>
      </c>
      <c r="AE676" t="s">
        <v>614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411</v>
      </c>
      <c r="C677" t="s">
        <v>66</v>
      </c>
      <c r="D677" t="s">
        <v>471</v>
      </c>
      <c r="E677" t="s">
        <v>451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453</v>
      </c>
      <c r="AC677" t="s">
        <v>141</v>
      </c>
      <c r="AD677" t="s">
        <v>453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411</v>
      </c>
      <c r="C678" t="s">
        <v>66</v>
      </c>
      <c r="D678" t="s">
        <v>450</v>
      </c>
      <c r="E678" t="s">
        <v>450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453</v>
      </c>
      <c r="AC678" t="s">
        <v>141</v>
      </c>
      <c r="AD678" t="s">
        <v>453</v>
      </c>
      <c r="AE678" t="s">
        <v>614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411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453</v>
      </c>
      <c r="AC679" t="s">
        <v>630</v>
      </c>
      <c r="AD679" t="s">
        <v>453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411</v>
      </c>
      <c r="C680" t="s">
        <v>66</v>
      </c>
      <c r="D680" t="s">
        <v>141</v>
      </c>
      <c r="E680" t="s">
        <v>473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453</v>
      </c>
      <c r="AC680" t="s">
        <v>630</v>
      </c>
      <c r="AD680" t="s">
        <v>453</v>
      </c>
      <c r="AE680" t="s">
        <v>614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411</v>
      </c>
      <c r="C681" t="s">
        <v>66</v>
      </c>
      <c r="D681" t="s">
        <v>141</v>
      </c>
      <c r="E681" t="s">
        <v>472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453</v>
      </c>
      <c r="AC681" t="s">
        <v>473</v>
      </c>
      <c r="AD681" t="s">
        <v>453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411</v>
      </c>
      <c r="C682" t="s">
        <v>66</v>
      </c>
      <c r="D682" t="s">
        <v>451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453</v>
      </c>
      <c r="AC682" t="s">
        <v>473</v>
      </c>
      <c r="AD682" t="s">
        <v>453</v>
      </c>
      <c r="AE682" t="s">
        <v>614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411</v>
      </c>
      <c r="C683" t="s">
        <v>66</v>
      </c>
      <c r="D683" t="s">
        <v>451</v>
      </c>
      <c r="E683" t="s">
        <v>451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453</v>
      </c>
      <c r="AC683" t="s">
        <v>452</v>
      </c>
      <c r="AD683" t="s">
        <v>453</v>
      </c>
      <c r="AE683" t="s">
        <v>614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411</v>
      </c>
      <c r="C684" t="s">
        <v>66</v>
      </c>
      <c r="D684" t="s">
        <v>451</v>
      </c>
      <c r="E684" t="s">
        <v>473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453</v>
      </c>
      <c r="AC684" t="s">
        <v>629</v>
      </c>
      <c r="AD684" t="s">
        <v>453</v>
      </c>
      <c r="AE684" t="s">
        <v>614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411</v>
      </c>
      <c r="C685" t="s">
        <v>66</v>
      </c>
      <c r="D685" t="s">
        <v>473</v>
      </c>
      <c r="E685" t="s">
        <v>473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453</v>
      </c>
      <c r="AC685" t="s">
        <v>474</v>
      </c>
      <c r="AD685" t="s">
        <v>453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411</v>
      </c>
      <c r="C686" t="s">
        <v>66</v>
      </c>
      <c r="D686" t="s">
        <v>604</v>
      </c>
      <c r="E686" t="s">
        <v>604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453</v>
      </c>
      <c r="AC686" t="s">
        <v>474</v>
      </c>
      <c r="AD686" t="s">
        <v>453</v>
      </c>
      <c r="AE686" t="s">
        <v>614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411</v>
      </c>
      <c r="C687" t="s">
        <v>66</v>
      </c>
      <c r="D687" t="s">
        <v>477</v>
      </c>
      <c r="E687" t="s">
        <v>477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453</v>
      </c>
      <c r="AC687" t="s">
        <v>477</v>
      </c>
      <c r="AD687" t="s">
        <v>453</v>
      </c>
      <c r="AE687" t="s">
        <v>614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411</v>
      </c>
      <c r="C688" t="s">
        <v>66</v>
      </c>
      <c r="D688" t="s">
        <v>472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453</v>
      </c>
      <c r="AC688" t="s">
        <v>472</v>
      </c>
      <c r="AD688" t="s">
        <v>141</v>
      </c>
      <c r="AE688" t="s">
        <v>614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411</v>
      </c>
      <c r="C689" t="s">
        <v>66</v>
      </c>
      <c r="D689" t="s">
        <v>472</v>
      </c>
      <c r="E689" t="s">
        <v>472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453</v>
      </c>
      <c r="AC689" t="s">
        <v>472</v>
      </c>
      <c r="AD689" t="s">
        <v>451</v>
      </c>
      <c r="AE689" t="s">
        <v>614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411</v>
      </c>
      <c r="C690" t="s">
        <v>66</v>
      </c>
      <c r="D690" t="s">
        <v>479</v>
      </c>
      <c r="E690" t="s">
        <v>479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453</v>
      </c>
      <c r="AC690" t="s">
        <v>472</v>
      </c>
      <c r="AD690" t="s">
        <v>453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411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453</v>
      </c>
      <c r="AC691" t="s">
        <v>472</v>
      </c>
      <c r="AD691" t="s">
        <v>453</v>
      </c>
      <c r="AE691" t="s">
        <v>614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411</v>
      </c>
      <c r="C692" t="s">
        <v>68</v>
      </c>
      <c r="D692" t="s">
        <v>471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453</v>
      </c>
      <c r="AC692" t="s">
        <v>614</v>
      </c>
      <c r="AD692" t="s">
        <v>453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411</v>
      </c>
      <c r="C693" t="s">
        <v>68</v>
      </c>
      <c r="D693" t="s">
        <v>450</v>
      </c>
      <c r="E693" t="s">
        <v>450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453</v>
      </c>
      <c r="AC693" t="s">
        <v>614</v>
      </c>
      <c r="AD693" t="s">
        <v>453</v>
      </c>
      <c r="AE693" t="s">
        <v>614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411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453</v>
      </c>
      <c r="AC694" t="s">
        <v>479</v>
      </c>
      <c r="AD694" t="s">
        <v>527</v>
      </c>
      <c r="AE694" t="s">
        <v>614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411</v>
      </c>
      <c r="C695" t="s">
        <v>68</v>
      </c>
      <c r="D695" t="s">
        <v>141</v>
      </c>
      <c r="E695" t="s">
        <v>451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453</v>
      </c>
      <c r="AC695" t="s">
        <v>479</v>
      </c>
      <c r="AD695" t="s">
        <v>453</v>
      </c>
      <c r="AE695" t="s">
        <v>614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411</v>
      </c>
      <c r="C696" t="s">
        <v>68</v>
      </c>
      <c r="D696" t="s">
        <v>141</v>
      </c>
      <c r="E696" t="s">
        <v>473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453</v>
      </c>
      <c r="AC696" t="s">
        <v>479</v>
      </c>
      <c r="AD696" t="s">
        <v>475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411</v>
      </c>
      <c r="C697" t="s">
        <v>68</v>
      </c>
      <c r="D697" t="s">
        <v>141</v>
      </c>
      <c r="E697" t="s">
        <v>477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453</v>
      </c>
      <c r="AC697" t="s">
        <v>453</v>
      </c>
      <c r="AD697" t="s">
        <v>453</v>
      </c>
      <c r="AE697" t="s">
        <v>614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411</v>
      </c>
      <c r="C698" t="s">
        <v>68</v>
      </c>
      <c r="D698" t="s">
        <v>141</v>
      </c>
      <c r="E698" t="s">
        <v>472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453</v>
      </c>
      <c r="AC698" t="s">
        <v>453</v>
      </c>
      <c r="AD698" t="s">
        <v>475</v>
      </c>
      <c r="AE698" t="s">
        <v>614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411</v>
      </c>
      <c r="C699" t="s">
        <v>68</v>
      </c>
      <c r="D699" t="s">
        <v>141</v>
      </c>
      <c r="E699" t="s">
        <v>479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453</v>
      </c>
      <c r="AC699" t="s">
        <v>475</v>
      </c>
      <c r="AD699" t="s">
        <v>141</v>
      </c>
      <c r="AE699" t="s">
        <v>614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411</v>
      </c>
      <c r="C700" t="s">
        <v>68</v>
      </c>
      <c r="D700" t="s">
        <v>451</v>
      </c>
      <c r="E700" t="s">
        <v>471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453</v>
      </c>
      <c r="AC700" t="s">
        <v>475</v>
      </c>
      <c r="AD700" t="s">
        <v>453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411</v>
      </c>
      <c r="C701" t="s">
        <v>68</v>
      </c>
      <c r="D701" t="s">
        <v>451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453</v>
      </c>
      <c r="AC701" t="s">
        <v>475</v>
      </c>
      <c r="AD701" t="s">
        <v>453</v>
      </c>
      <c r="AE701" t="s">
        <v>614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411</v>
      </c>
      <c r="C702" t="s">
        <v>68</v>
      </c>
      <c r="D702" t="s">
        <v>451</v>
      </c>
      <c r="E702" t="s">
        <v>451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475</v>
      </c>
      <c r="AC702" t="s">
        <v>479</v>
      </c>
      <c r="AD702" t="s">
        <v>475</v>
      </c>
      <c r="AE702" t="s">
        <v>614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411</v>
      </c>
      <c r="C703" t="s">
        <v>68</v>
      </c>
      <c r="D703" t="s">
        <v>451</v>
      </c>
      <c r="E703" t="s">
        <v>473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475</v>
      </c>
      <c r="AC703" t="s">
        <v>475</v>
      </c>
      <c r="AD703" t="s">
        <v>475</v>
      </c>
      <c r="AE703" t="s">
        <v>614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411</v>
      </c>
      <c r="C704" t="s">
        <v>68</v>
      </c>
      <c r="D704" t="s">
        <v>451</v>
      </c>
      <c r="E704" t="s">
        <v>472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614</v>
      </c>
      <c r="AE704" t="s">
        <v>614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411</v>
      </c>
      <c r="C705" t="s">
        <v>68</v>
      </c>
      <c r="D705" t="s">
        <v>473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628</v>
      </c>
      <c r="AC705" t="s">
        <v>628</v>
      </c>
      <c r="AD705" t="s">
        <v>628</v>
      </c>
      <c r="AE705" t="s">
        <v>614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411</v>
      </c>
      <c r="C706" t="s">
        <v>68</v>
      </c>
      <c r="D706" t="s">
        <v>473</v>
      </c>
      <c r="E706" t="s">
        <v>451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628</v>
      </c>
      <c r="AC706" t="s">
        <v>630</v>
      </c>
      <c r="AD706" t="s">
        <v>628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411</v>
      </c>
      <c r="C707" t="s">
        <v>68</v>
      </c>
      <c r="D707" t="s">
        <v>473</v>
      </c>
      <c r="E707" t="s">
        <v>473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628</v>
      </c>
      <c r="AC707" t="s">
        <v>452</v>
      </c>
      <c r="AD707" t="s">
        <v>452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411</v>
      </c>
      <c r="C708" t="s">
        <v>68</v>
      </c>
      <c r="D708" t="s">
        <v>604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628</v>
      </c>
      <c r="AC708" t="s">
        <v>472</v>
      </c>
      <c r="AD708" t="s">
        <v>628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411</v>
      </c>
      <c r="C709" t="s">
        <v>68</v>
      </c>
      <c r="D709" t="s">
        <v>604</v>
      </c>
      <c r="E709" t="s">
        <v>604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471</v>
      </c>
      <c r="AC709" t="s">
        <v>471</v>
      </c>
      <c r="AD709" t="s">
        <v>471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411</v>
      </c>
      <c r="C710" t="s">
        <v>68</v>
      </c>
      <c r="D710" t="s">
        <v>477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471</v>
      </c>
      <c r="AC710" t="s">
        <v>471</v>
      </c>
      <c r="AD710" t="s">
        <v>471</v>
      </c>
      <c r="AE710" t="s">
        <v>614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411</v>
      </c>
      <c r="C711" t="s">
        <v>68</v>
      </c>
      <c r="D711" t="s">
        <v>477</v>
      </c>
      <c r="E711" t="s">
        <v>477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471</v>
      </c>
      <c r="AC711" t="s">
        <v>471</v>
      </c>
      <c r="AD711" t="s">
        <v>141</v>
      </c>
      <c r="AE711" t="s">
        <v>614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411</v>
      </c>
      <c r="C712" t="s">
        <v>68</v>
      </c>
      <c r="D712" t="s">
        <v>472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471</v>
      </c>
      <c r="AC712" t="s">
        <v>450</v>
      </c>
      <c r="AD712" t="s">
        <v>471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411</v>
      </c>
      <c r="C713" t="s">
        <v>68</v>
      </c>
      <c r="D713" t="s">
        <v>472</v>
      </c>
      <c r="E713" t="s">
        <v>451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471</v>
      </c>
      <c r="AC713" t="s">
        <v>141</v>
      </c>
      <c r="AD713" t="s">
        <v>471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411</v>
      </c>
      <c r="C714" t="s">
        <v>68</v>
      </c>
      <c r="D714" t="s">
        <v>472</v>
      </c>
      <c r="E714" t="s">
        <v>472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471</v>
      </c>
      <c r="AC714" t="s">
        <v>141</v>
      </c>
      <c r="AD714" t="s">
        <v>471</v>
      </c>
      <c r="AE714" t="s">
        <v>614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411</v>
      </c>
      <c r="C715" t="s">
        <v>68</v>
      </c>
      <c r="D715" t="s">
        <v>479</v>
      </c>
      <c r="E715" t="s">
        <v>479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471</v>
      </c>
      <c r="AC715" t="s">
        <v>141</v>
      </c>
      <c r="AD715" t="s">
        <v>450</v>
      </c>
      <c r="AE715" t="s">
        <v>614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412</v>
      </c>
      <c r="C716" t="s">
        <v>52</v>
      </c>
      <c r="D716" t="s">
        <v>450</v>
      </c>
      <c r="E716" t="s">
        <v>450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471</v>
      </c>
      <c r="AC716" t="s">
        <v>630</v>
      </c>
      <c r="AD716" t="s">
        <v>471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412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471</v>
      </c>
      <c r="AC717" t="s">
        <v>630</v>
      </c>
      <c r="AD717" t="s">
        <v>471</v>
      </c>
      <c r="AE717" t="s">
        <v>614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412</v>
      </c>
      <c r="C718" t="s">
        <v>52</v>
      </c>
      <c r="D718" t="s">
        <v>141</v>
      </c>
      <c r="E718" t="s">
        <v>452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471</v>
      </c>
      <c r="AC718" t="s">
        <v>473</v>
      </c>
      <c r="AD718" t="s">
        <v>471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412</v>
      </c>
      <c r="C719" t="s">
        <v>52</v>
      </c>
      <c r="D719" t="s">
        <v>451</v>
      </c>
      <c r="E719" t="s">
        <v>451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471</v>
      </c>
      <c r="AC719" t="s">
        <v>473</v>
      </c>
      <c r="AD719" t="s">
        <v>471</v>
      </c>
      <c r="AE719" t="s">
        <v>614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412</v>
      </c>
      <c r="C720" t="s">
        <v>52</v>
      </c>
      <c r="D720" t="s">
        <v>452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471</v>
      </c>
      <c r="AC720" t="s">
        <v>473</v>
      </c>
      <c r="AD720" t="s">
        <v>450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412</v>
      </c>
      <c r="C721" t="s">
        <v>52</v>
      </c>
      <c r="D721" t="s">
        <v>452</v>
      </c>
      <c r="E721" t="s">
        <v>452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471</v>
      </c>
      <c r="AC721" t="s">
        <v>473</v>
      </c>
      <c r="AD721" t="s">
        <v>451</v>
      </c>
      <c r="AE721" t="s">
        <v>614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412</v>
      </c>
      <c r="C722" t="s">
        <v>52</v>
      </c>
      <c r="D722" t="s">
        <v>452</v>
      </c>
      <c r="E722" t="s">
        <v>472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471</v>
      </c>
      <c r="AC722" t="s">
        <v>452</v>
      </c>
      <c r="AD722" t="s">
        <v>452</v>
      </c>
      <c r="AE722" t="s">
        <v>614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412</v>
      </c>
      <c r="C723" t="s">
        <v>52</v>
      </c>
      <c r="D723" t="s">
        <v>479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471</v>
      </c>
      <c r="AC723" t="s">
        <v>629</v>
      </c>
      <c r="AD723" t="s">
        <v>471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412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471</v>
      </c>
      <c r="AC724" t="s">
        <v>629</v>
      </c>
      <c r="AD724" t="s">
        <v>471</v>
      </c>
      <c r="AE724" t="s">
        <v>614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412</v>
      </c>
      <c r="C725" t="s">
        <v>54</v>
      </c>
      <c r="D725" t="s">
        <v>471</v>
      </c>
      <c r="E725" t="s">
        <v>471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471</v>
      </c>
      <c r="AC725" t="s">
        <v>629</v>
      </c>
      <c r="AD725" t="s">
        <v>450</v>
      </c>
      <c r="AE725" t="s">
        <v>614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412</v>
      </c>
      <c r="C726" t="s">
        <v>54</v>
      </c>
      <c r="D726" t="s">
        <v>450</v>
      </c>
      <c r="E726" t="s">
        <v>450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471</v>
      </c>
      <c r="AC726" t="s">
        <v>474</v>
      </c>
      <c r="AD726" t="s">
        <v>471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412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471</v>
      </c>
      <c r="AC727" t="s">
        <v>477</v>
      </c>
      <c r="AD727" t="s">
        <v>471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412</v>
      </c>
      <c r="C728" t="s">
        <v>54</v>
      </c>
      <c r="D728" t="s">
        <v>141</v>
      </c>
      <c r="E728" t="s">
        <v>452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471</v>
      </c>
      <c r="AC728" t="s">
        <v>477</v>
      </c>
      <c r="AD728" t="s">
        <v>451</v>
      </c>
      <c r="AE728" t="s">
        <v>614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412</v>
      </c>
      <c r="C729" t="s">
        <v>54</v>
      </c>
      <c r="D729" t="s">
        <v>451</v>
      </c>
      <c r="E729" t="s">
        <v>451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471</v>
      </c>
      <c r="AC729" t="s">
        <v>472</v>
      </c>
      <c r="AD729" t="s">
        <v>471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412</v>
      </c>
      <c r="C730" t="s">
        <v>54</v>
      </c>
      <c r="D730" t="s">
        <v>452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471</v>
      </c>
      <c r="AC730" t="s">
        <v>472</v>
      </c>
      <c r="AD730" t="s">
        <v>471</v>
      </c>
      <c r="AE730" t="s">
        <v>614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412</v>
      </c>
      <c r="C731" t="s">
        <v>54</v>
      </c>
      <c r="D731" t="s">
        <v>452</v>
      </c>
      <c r="E731" t="s">
        <v>452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471</v>
      </c>
      <c r="AC731" t="s">
        <v>472</v>
      </c>
      <c r="AD731" t="s">
        <v>450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412</v>
      </c>
      <c r="C732" t="s">
        <v>54</v>
      </c>
      <c r="D732" t="s">
        <v>604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471</v>
      </c>
      <c r="AC732" t="s">
        <v>472</v>
      </c>
      <c r="AD732" t="s">
        <v>450</v>
      </c>
      <c r="AE732" t="s">
        <v>614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412</v>
      </c>
      <c r="C733" t="s">
        <v>54</v>
      </c>
      <c r="D733" t="s">
        <v>527</v>
      </c>
      <c r="E733" t="s">
        <v>527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412</v>
      </c>
      <c r="C734" t="s">
        <v>54</v>
      </c>
      <c r="D734" t="s">
        <v>453</v>
      </c>
      <c r="E734" t="s">
        <v>453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471</v>
      </c>
      <c r="AC734" t="s">
        <v>472</v>
      </c>
      <c r="AD734" t="s">
        <v>451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412</v>
      </c>
      <c r="C735" t="s">
        <v>56</v>
      </c>
      <c r="D735" t="s">
        <v>450</v>
      </c>
      <c r="E735" t="s">
        <v>450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471</v>
      </c>
      <c r="AC735" t="s">
        <v>472</v>
      </c>
      <c r="AD735" t="s">
        <v>451</v>
      </c>
      <c r="AE735" t="s">
        <v>614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412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471</v>
      </c>
      <c r="AC736" t="s">
        <v>614</v>
      </c>
      <c r="AD736" t="s">
        <v>471</v>
      </c>
      <c r="AE736" t="s">
        <v>614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412</v>
      </c>
      <c r="C737" t="s">
        <v>56</v>
      </c>
      <c r="D737" t="s">
        <v>141</v>
      </c>
      <c r="E737" t="s">
        <v>452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471</v>
      </c>
      <c r="AC737" t="s">
        <v>614</v>
      </c>
      <c r="AD737" t="s">
        <v>451</v>
      </c>
      <c r="AE737" t="s">
        <v>614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412</v>
      </c>
      <c r="C738" t="s">
        <v>56</v>
      </c>
      <c r="D738" t="s">
        <v>451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471</v>
      </c>
      <c r="AC738" t="s">
        <v>527</v>
      </c>
      <c r="AD738" t="s">
        <v>471</v>
      </c>
      <c r="AE738" t="s">
        <v>614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412</v>
      </c>
      <c r="C739" t="s">
        <v>56</v>
      </c>
      <c r="D739" t="s">
        <v>451</v>
      </c>
      <c r="E739" t="s">
        <v>451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471</v>
      </c>
      <c r="AC739" t="s">
        <v>527</v>
      </c>
      <c r="AD739" t="s">
        <v>451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412</v>
      </c>
      <c r="C740" t="s">
        <v>56</v>
      </c>
      <c r="D740" t="s">
        <v>452</v>
      </c>
      <c r="E740" t="s">
        <v>450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471</v>
      </c>
      <c r="AC740" t="s">
        <v>479</v>
      </c>
      <c r="AD740" t="s">
        <v>471</v>
      </c>
      <c r="AE740" t="s">
        <v>614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412</v>
      </c>
      <c r="C741" t="s">
        <v>56</v>
      </c>
      <c r="D741" t="s">
        <v>452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471</v>
      </c>
      <c r="AC741" t="s">
        <v>479</v>
      </c>
      <c r="AD741" t="s">
        <v>451</v>
      </c>
      <c r="AE741" t="s">
        <v>614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412</v>
      </c>
      <c r="C742" t="s">
        <v>56</v>
      </c>
      <c r="D742" t="s">
        <v>452</v>
      </c>
      <c r="E742" t="s">
        <v>452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471</v>
      </c>
      <c r="AC742" t="s">
        <v>475</v>
      </c>
      <c r="AD742" t="s">
        <v>471</v>
      </c>
      <c r="AE742" t="s">
        <v>614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412</v>
      </c>
      <c r="C743" t="s">
        <v>56</v>
      </c>
      <c r="D743" t="s">
        <v>453</v>
      </c>
      <c r="E743" t="s">
        <v>453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450</v>
      </c>
      <c r="AC743" t="s">
        <v>628</v>
      </c>
      <c r="AD743" t="s">
        <v>450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412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450</v>
      </c>
      <c r="AC744" t="s">
        <v>628</v>
      </c>
      <c r="AD744" t="s">
        <v>450</v>
      </c>
      <c r="AE744" t="s">
        <v>614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412</v>
      </c>
      <c r="C745" t="s">
        <v>58</v>
      </c>
      <c r="D745" t="s">
        <v>471</v>
      </c>
      <c r="E745" t="s">
        <v>471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450</v>
      </c>
      <c r="AC745" t="s">
        <v>471</v>
      </c>
      <c r="AD745" t="s">
        <v>450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412</v>
      </c>
      <c r="C746" t="s">
        <v>58</v>
      </c>
      <c r="D746" t="s">
        <v>450</v>
      </c>
      <c r="E746" t="s">
        <v>471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450</v>
      </c>
      <c r="AC746" t="s">
        <v>471</v>
      </c>
      <c r="AD746" t="s">
        <v>450</v>
      </c>
      <c r="AE746" t="s">
        <v>614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412</v>
      </c>
      <c r="C747" t="s">
        <v>58</v>
      </c>
      <c r="D747" t="s">
        <v>450</v>
      </c>
      <c r="E747" t="s">
        <v>450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450</v>
      </c>
      <c r="AC747" t="s">
        <v>450</v>
      </c>
      <c r="AD747" t="s">
        <v>471</v>
      </c>
      <c r="AE747" t="s">
        <v>614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412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450</v>
      </c>
      <c r="AC748" t="s">
        <v>450</v>
      </c>
      <c r="AD748" t="s">
        <v>450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412</v>
      </c>
      <c r="C749" t="s">
        <v>58</v>
      </c>
      <c r="D749" t="s">
        <v>141</v>
      </c>
      <c r="E749" t="s">
        <v>452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450</v>
      </c>
      <c r="AC749" t="s">
        <v>450</v>
      </c>
      <c r="AD749" t="s">
        <v>450</v>
      </c>
      <c r="AE749" t="s">
        <v>614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412</v>
      </c>
      <c r="C750" t="s">
        <v>58</v>
      </c>
      <c r="D750" t="s">
        <v>451</v>
      </c>
      <c r="E750" t="s">
        <v>471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450</v>
      </c>
      <c r="AC750" t="s">
        <v>450</v>
      </c>
      <c r="AD750" t="s">
        <v>141</v>
      </c>
      <c r="AE750" t="s">
        <v>614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412</v>
      </c>
      <c r="C751" t="s">
        <v>58</v>
      </c>
      <c r="D751" t="s">
        <v>451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450</v>
      </c>
      <c r="AC751" t="s">
        <v>450</v>
      </c>
      <c r="AD751" t="s">
        <v>473</v>
      </c>
      <c r="AE751" t="s">
        <v>614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412</v>
      </c>
      <c r="C752" t="s">
        <v>58</v>
      </c>
      <c r="D752" t="s">
        <v>451</v>
      </c>
      <c r="E752" t="s">
        <v>451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450</v>
      </c>
      <c r="AC752" t="s">
        <v>450</v>
      </c>
      <c r="AD752" t="s">
        <v>452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412</v>
      </c>
      <c r="C753" t="s">
        <v>58</v>
      </c>
      <c r="D753" t="s">
        <v>452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450</v>
      </c>
      <c r="AC753" t="s">
        <v>141</v>
      </c>
      <c r="AD753" t="s">
        <v>471</v>
      </c>
      <c r="AE753" t="s">
        <v>614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412</v>
      </c>
      <c r="C754" t="s">
        <v>58</v>
      </c>
      <c r="D754" t="s">
        <v>452</v>
      </c>
      <c r="E754" t="s">
        <v>452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450</v>
      </c>
      <c r="AC754" t="s">
        <v>141</v>
      </c>
      <c r="AD754" t="s">
        <v>450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412</v>
      </c>
      <c r="C755" t="s">
        <v>58</v>
      </c>
      <c r="D755" t="s">
        <v>452</v>
      </c>
      <c r="E755" t="s">
        <v>472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450</v>
      </c>
      <c r="AC755" t="s">
        <v>141</v>
      </c>
      <c r="AD755" t="s">
        <v>450</v>
      </c>
      <c r="AE755" t="s">
        <v>614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412</v>
      </c>
      <c r="C756" t="s">
        <v>58</v>
      </c>
      <c r="D756" t="s">
        <v>604</v>
      </c>
      <c r="E756" t="s">
        <v>604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450</v>
      </c>
      <c r="AC756" t="s">
        <v>141</v>
      </c>
      <c r="AD756" t="s">
        <v>141</v>
      </c>
      <c r="AE756" t="s">
        <v>614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412</v>
      </c>
      <c r="C757" t="s">
        <v>58</v>
      </c>
      <c r="D757" t="s">
        <v>472</v>
      </c>
      <c r="E757" t="s">
        <v>472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450</v>
      </c>
      <c r="AC757" t="s">
        <v>630</v>
      </c>
      <c r="AD757" t="s">
        <v>471</v>
      </c>
      <c r="AE757" t="s">
        <v>614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412</v>
      </c>
      <c r="C758" t="s">
        <v>58</v>
      </c>
      <c r="D758" t="s">
        <v>453</v>
      </c>
      <c r="E758" t="s">
        <v>453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450</v>
      </c>
      <c r="AC758" t="s">
        <v>630</v>
      </c>
      <c r="AD758" t="s">
        <v>450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412</v>
      </c>
      <c r="C759" t="s">
        <v>58</v>
      </c>
      <c r="D759" t="s">
        <v>453</v>
      </c>
      <c r="E759" t="s">
        <v>475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450</v>
      </c>
      <c r="AC759" t="s">
        <v>630</v>
      </c>
      <c r="AD759" t="s">
        <v>450</v>
      </c>
      <c r="AE759" t="s">
        <v>614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412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450</v>
      </c>
      <c r="AC760" t="s">
        <v>473</v>
      </c>
      <c r="AD760" t="s">
        <v>471</v>
      </c>
      <c r="AE760" t="s">
        <v>614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412</v>
      </c>
      <c r="C761" t="s">
        <v>60</v>
      </c>
      <c r="D761" t="s">
        <v>603</v>
      </c>
      <c r="E761" t="s">
        <v>452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450</v>
      </c>
      <c r="AC761" t="s">
        <v>473</v>
      </c>
      <c r="AD761" t="s">
        <v>450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412</v>
      </c>
      <c r="C762" t="s">
        <v>60</v>
      </c>
      <c r="D762" t="s">
        <v>450</v>
      </c>
      <c r="E762" t="s">
        <v>450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450</v>
      </c>
      <c r="AC762" t="s">
        <v>473</v>
      </c>
      <c r="AD762" t="s">
        <v>450</v>
      </c>
      <c r="AE762" t="s">
        <v>614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412</v>
      </c>
      <c r="C763" t="s">
        <v>60</v>
      </c>
      <c r="D763" t="s">
        <v>450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450</v>
      </c>
      <c r="AC763" t="s">
        <v>473</v>
      </c>
      <c r="AD763" t="s">
        <v>141</v>
      </c>
      <c r="AE763" t="s">
        <v>614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412</v>
      </c>
      <c r="C764" t="s">
        <v>60</v>
      </c>
      <c r="D764" t="s">
        <v>450</v>
      </c>
      <c r="E764" t="s">
        <v>452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450</v>
      </c>
      <c r="AC764" t="s">
        <v>473</v>
      </c>
      <c r="AD764" t="s">
        <v>452</v>
      </c>
      <c r="AE764" t="s">
        <v>614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412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450</v>
      </c>
      <c r="AC765" t="s">
        <v>452</v>
      </c>
      <c r="AD765" t="s">
        <v>450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412</v>
      </c>
      <c r="C766" t="s">
        <v>60</v>
      </c>
      <c r="D766" t="s">
        <v>451</v>
      </c>
      <c r="E766" t="s">
        <v>603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450</v>
      </c>
      <c r="AC766" t="s">
        <v>452</v>
      </c>
      <c r="AD766" t="s">
        <v>450</v>
      </c>
      <c r="AE766" t="s">
        <v>614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412</v>
      </c>
      <c r="C767" t="s">
        <v>60</v>
      </c>
      <c r="D767" t="s">
        <v>451</v>
      </c>
      <c r="E767" t="s">
        <v>450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450</v>
      </c>
      <c r="AC767" t="s">
        <v>452</v>
      </c>
      <c r="AD767" t="s">
        <v>452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412</v>
      </c>
      <c r="C768" t="s">
        <v>60</v>
      </c>
      <c r="D768" t="s">
        <v>451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450</v>
      </c>
      <c r="AC768" t="s">
        <v>629</v>
      </c>
      <c r="AD768" t="s">
        <v>471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412</v>
      </c>
      <c r="C769" t="s">
        <v>60</v>
      </c>
      <c r="D769" t="s">
        <v>451</v>
      </c>
      <c r="E769" t="s">
        <v>451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450</v>
      </c>
      <c r="AC769" t="s">
        <v>629</v>
      </c>
      <c r="AD769" t="s">
        <v>450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412</v>
      </c>
      <c r="C770" t="s">
        <v>60</v>
      </c>
      <c r="D770" t="s">
        <v>451</v>
      </c>
      <c r="E770" t="s">
        <v>452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450</v>
      </c>
      <c r="AC770" t="s">
        <v>629</v>
      </c>
      <c r="AD770" t="s">
        <v>450</v>
      </c>
      <c r="AE770" t="s">
        <v>614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412</v>
      </c>
      <c r="C771" t="s">
        <v>60</v>
      </c>
      <c r="D771" t="s">
        <v>452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450</v>
      </c>
      <c r="AC771" t="s">
        <v>474</v>
      </c>
      <c r="AD771" t="s">
        <v>450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412</v>
      </c>
      <c r="C772" t="s">
        <v>60</v>
      </c>
      <c r="D772" t="s">
        <v>452</v>
      </c>
      <c r="E772" t="s">
        <v>451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450</v>
      </c>
      <c r="AC772" t="s">
        <v>474</v>
      </c>
      <c r="AD772" t="s">
        <v>450</v>
      </c>
      <c r="AE772" t="s">
        <v>614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412</v>
      </c>
      <c r="C773" t="s">
        <v>60</v>
      </c>
      <c r="D773" t="s">
        <v>452</v>
      </c>
      <c r="E773" t="s">
        <v>452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450</v>
      </c>
      <c r="AC773" t="s">
        <v>474</v>
      </c>
      <c r="AD773" t="s">
        <v>452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412</v>
      </c>
      <c r="C774" t="s">
        <v>60</v>
      </c>
      <c r="D774" t="s">
        <v>452</v>
      </c>
      <c r="E774" t="s">
        <v>472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450</v>
      </c>
      <c r="AC774" t="s">
        <v>474</v>
      </c>
      <c r="AD774" t="s">
        <v>452</v>
      </c>
      <c r="AE774" t="s">
        <v>614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412</v>
      </c>
      <c r="C775" t="s">
        <v>60</v>
      </c>
      <c r="D775" t="s">
        <v>604</v>
      </c>
      <c r="E775" t="s">
        <v>604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450</v>
      </c>
      <c r="AC775" t="s">
        <v>477</v>
      </c>
      <c r="AD775" t="s">
        <v>471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412</v>
      </c>
      <c r="C776" t="s">
        <v>60</v>
      </c>
      <c r="D776" t="s">
        <v>472</v>
      </c>
      <c r="E776" t="s">
        <v>451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450</v>
      </c>
      <c r="AC776" t="s">
        <v>477</v>
      </c>
      <c r="AD776" t="s">
        <v>450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412</v>
      </c>
      <c r="C777" t="s">
        <v>60</v>
      </c>
      <c r="D777" t="s">
        <v>472</v>
      </c>
      <c r="E777" t="s">
        <v>452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450</v>
      </c>
      <c r="AC777" t="s">
        <v>477</v>
      </c>
      <c r="AD777" t="s">
        <v>450</v>
      </c>
      <c r="AE777" t="s">
        <v>614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412</v>
      </c>
      <c r="C778" t="s">
        <v>60</v>
      </c>
      <c r="D778" t="s">
        <v>453</v>
      </c>
      <c r="E778" t="s">
        <v>453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450</v>
      </c>
      <c r="AC778" t="s">
        <v>477</v>
      </c>
      <c r="AD778" t="s">
        <v>452</v>
      </c>
      <c r="AE778" t="s">
        <v>614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412</v>
      </c>
      <c r="C779" t="s">
        <v>60</v>
      </c>
      <c r="D779" t="s">
        <v>475</v>
      </c>
      <c r="E779" t="s">
        <v>475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450</v>
      </c>
      <c r="AC779" t="s">
        <v>472</v>
      </c>
      <c r="AD779" t="s">
        <v>471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412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450</v>
      </c>
      <c r="AC780" t="s">
        <v>472</v>
      </c>
      <c r="AD780" t="s">
        <v>471</v>
      </c>
      <c r="AE780" t="s">
        <v>614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412</v>
      </c>
      <c r="C781" t="s">
        <v>62</v>
      </c>
      <c r="D781" t="s">
        <v>471</v>
      </c>
      <c r="E781" t="s">
        <v>471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450</v>
      </c>
      <c r="AC781" t="s">
        <v>472</v>
      </c>
      <c r="AD781" t="s">
        <v>450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412</v>
      </c>
      <c r="C782" t="s">
        <v>62</v>
      </c>
      <c r="D782" t="s">
        <v>450</v>
      </c>
      <c r="E782" t="s">
        <v>471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450</v>
      </c>
      <c r="AC782" t="s">
        <v>472</v>
      </c>
      <c r="AD782" t="s">
        <v>450</v>
      </c>
      <c r="AE782" t="s">
        <v>614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412</v>
      </c>
      <c r="C783" t="s">
        <v>62</v>
      </c>
      <c r="D783" t="s">
        <v>450</v>
      </c>
      <c r="E783" t="s">
        <v>450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450</v>
      </c>
      <c r="AC783" t="s">
        <v>472</v>
      </c>
      <c r="AD783" t="s">
        <v>141</v>
      </c>
      <c r="AE783" t="s">
        <v>614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412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450</v>
      </c>
      <c r="AC784" t="s">
        <v>472</v>
      </c>
      <c r="AD784" t="s">
        <v>451</v>
      </c>
      <c r="AE784" t="s">
        <v>614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412</v>
      </c>
      <c r="C785" t="s">
        <v>62</v>
      </c>
      <c r="D785" t="s">
        <v>141</v>
      </c>
      <c r="E785" t="s">
        <v>451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450</v>
      </c>
      <c r="AC785" t="s">
        <v>472</v>
      </c>
      <c r="AD785" t="s">
        <v>452</v>
      </c>
      <c r="AE785" t="s">
        <v>614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412</v>
      </c>
      <c r="C786" t="s">
        <v>62</v>
      </c>
      <c r="D786" t="s">
        <v>451</v>
      </c>
      <c r="E786" t="s">
        <v>471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450</v>
      </c>
      <c r="AC786" t="s">
        <v>472</v>
      </c>
      <c r="AD786" t="s">
        <v>472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412</v>
      </c>
      <c r="C787" t="s">
        <v>62</v>
      </c>
      <c r="D787" t="s">
        <v>451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450</v>
      </c>
      <c r="AC787" t="s">
        <v>614</v>
      </c>
      <c r="AD787" t="s">
        <v>471</v>
      </c>
      <c r="AE787" t="s">
        <v>614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412</v>
      </c>
      <c r="C788" t="s">
        <v>62</v>
      </c>
      <c r="D788" t="s">
        <v>451</v>
      </c>
      <c r="E788" t="s">
        <v>451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450</v>
      </c>
      <c r="AC788" t="s">
        <v>614</v>
      </c>
      <c r="AD788" t="s">
        <v>450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412</v>
      </c>
      <c r="C789" t="s">
        <v>62</v>
      </c>
      <c r="D789" t="s">
        <v>451</v>
      </c>
      <c r="E789" t="s">
        <v>452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450</v>
      </c>
      <c r="AC789" t="s">
        <v>614</v>
      </c>
      <c r="AD789" t="s">
        <v>450</v>
      </c>
      <c r="AE789" t="s">
        <v>614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412</v>
      </c>
      <c r="C790" t="s">
        <v>62</v>
      </c>
      <c r="D790" t="s">
        <v>451</v>
      </c>
      <c r="E790" t="s">
        <v>604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450</v>
      </c>
      <c r="AC790" t="s">
        <v>527</v>
      </c>
      <c r="AD790" t="s">
        <v>450</v>
      </c>
      <c r="AE790" t="s">
        <v>614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412</v>
      </c>
      <c r="C791" t="s">
        <v>62</v>
      </c>
      <c r="D791" t="s">
        <v>452</v>
      </c>
      <c r="E791" t="s">
        <v>471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450</v>
      </c>
      <c r="AC791" t="s">
        <v>479</v>
      </c>
      <c r="AD791" t="s">
        <v>471</v>
      </c>
      <c r="AE791" t="s">
        <v>614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412</v>
      </c>
      <c r="C792" t="s">
        <v>62</v>
      </c>
      <c r="D792" t="s">
        <v>452</v>
      </c>
      <c r="E792" t="s">
        <v>450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450</v>
      </c>
      <c r="AC792" t="s">
        <v>479</v>
      </c>
      <c r="AD792" t="s">
        <v>450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412</v>
      </c>
      <c r="C793" t="s">
        <v>62</v>
      </c>
      <c r="D793" t="s">
        <v>452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450</v>
      </c>
      <c r="AC793" t="s">
        <v>479</v>
      </c>
      <c r="AD793" t="s">
        <v>450</v>
      </c>
      <c r="AE793" t="s">
        <v>614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412</v>
      </c>
      <c r="C794" t="s">
        <v>62</v>
      </c>
      <c r="D794" t="s">
        <v>452</v>
      </c>
      <c r="E794" t="s">
        <v>451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450</v>
      </c>
      <c r="AC794" t="s">
        <v>479</v>
      </c>
      <c r="AD794" t="s">
        <v>141</v>
      </c>
      <c r="AE794" t="s">
        <v>614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412</v>
      </c>
      <c r="C795" t="s">
        <v>62</v>
      </c>
      <c r="D795" t="s">
        <v>452</v>
      </c>
      <c r="E795" t="s">
        <v>473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450</v>
      </c>
      <c r="AC795" t="s">
        <v>479</v>
      </c>
      <c r="AD795" t="s">
        <v>452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412</v>
      </c>
      <c r="C796" t="s">
        <v>62</v>
      </c>
      <c r="D796" t="s">
        <v>452</v>
      </c>
      <c r="E796" t="s">
        <v>452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450</v>
      </c>
      <c r="AC796" t="s">
        <v>475</v>
      </c>
      <c r="AD796" t="s">
        <v>450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412</v>
      </c>
      <c r="C797" t="s">
        <v>62</v>
      </c>
      <c r="D797" t="s">
        <v>452</v>
      </c>
      <c r="E797" t="s">
        <v>472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450</v>
      </c>
      <c r="AC797" t="s">
        <v>475</v>
      </c>
      <c r="AD797" t="s">
        <v>450</v>
      </c>
      <c r="AE797" t="s">
        <v>614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412</v>
      </c>
      <c r="C798" t="s">
        <v>62</v>
      </c>
      <c r="D798" t="s">
        <v>604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450</v>
      </c>
      <c r="AC798" t="s">
        <v>475</v>
      </c>
      <c r="AD798" t="s">
        <v>141</v>
      </c>
      <c r="AE798" t="s">
        <v>614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412</v>
      </c>
      <c r="C799" t="s">
        <v>62</v>
      </c>
      <c r="D799" t="s">
        <v>604</v>
      </c>
      <c r="E799" t="s">
        <v>604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471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412</v>
      </c>
      <c r="C800" t="s">
        <v>62</v>
      </c>
      <c r="D800" t="s">
        <v>472</v>
      </c>
      <c r="E800" t="s">
        <v>472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471</v>
      </c>
      <c r="AD800" t="s">
        <v>141</v>
      </c>
      <c r="AE800" t="s">
        <v>614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412</v>
      </c>
      <c r="C801" t="s">
        <v>62</v>
      </c>
      <c r="D801" t="s">
        <v>479</v>
      </c>
      <c r="E801" t="s">
        <v>479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450</v>
      </c>
      <c r="AD801" t="s">
        <v>450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412</v>
      </c>
      <c r="C802" t="s">
        <v>62</v>
      </c>
      <c r="D802" t="s">
        <v>453</v>
      </c>
      <c r="E802" t="s">
        <v>453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450</v>
      </c>
      <c r="AD802" t="s">
        <v>450</v>
      </c>
      <c r="AE802" t="s">
        <v>614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412</v>
      </c>
      <c r="C803" t="s">
        <v>62</v>
      </c>
      <c r="D803" t="s">
        <v>475</v>
      </c>
      <c r="E803" t="s">
        <v>475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450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412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450</v>
      </c>
      <c r="AD804" t="s">
        <v>141</v>
      </c>
      <c r="AE804" t="s">
        <v>614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412</v>
      </c>
      <c r="C805" t="s">
        <v>64</v>
      </c>
      <c r="D805" t="s">
        <v>450</v>
      </c>
      <c r="E805" t="s">
        <v>450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412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614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412</v>
      </c>
      <c r="C807" t="s">
        <v>64</v>
      </c>
      <c r="D807" t="s">
        <v>141</v>
      </c>
      <c r="E807" t="s">
        <v>604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472</v>
      </c>
      <c r="AE807" t="s">
        <v>614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412</v>
      </c>
      <c r="C808" t="s">
        <v>64</v>
      </c>
      <c r="D808" t="s">
        <v>451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630</v>
      </c>
      <c r="AD808" t="s">
        <v>141</v>
      </c>
      <c r="AE808" t="s">
        <v>614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412</v>
      </c>
      <c r="C809" t="s">
        <v>64</v>
      </c>
      <c r="D809" t="s">
        <v>451</v>
      </c>
      <c r="E809" t="s">
        <v>451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630</v>
      </c>
      <c r="AD809" t="s">
        <v>451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412</v>
      </c>
      <c r="C810" t="s">
        <v>64</v>
      </c>
      <c r="D810" t="s">
        <v>451</v>
      </c>
      <c r="E810" t="s">
        <v>473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630</v>
      </c>
      <c r="AD810" t="s">
        <v>451</v>
      </c>
      <c r="AE810" t="s">
        <v>614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412</v>
      </c>
      <c r="C811" t="s">
        <v>64</v>
      </c>
      <c r="D811" t="s">
        <v>451</v>
      </c>
      <c r="E811" t="s">
        <v>452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473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412</v>
      </c>
      <c r="C812" t="s">
        <v>64</v>
      </c>
      <c r="D812" t="s">
        <v>473</v>
      </c>
      <c r="E812" t="s">
        <v>473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473</v>
      </c>
      <c r="AD812" t="s">
        <v>141</v>
      </c>
      <c r="AE812" t="s">
        <v>614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412</v>
      </c>
      <c r="C813" t="s">
        <v>64</v>
      </c>
      <c r="D813" t="s">
        <v>452</v>
      </c>
      <c r="E813" t="s">
        <v>450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473</v>
      </c>
      <c r="AD813" t="s">
        <v>451</v>
      </c>
      <c r="AE813" t="s">
        <v>614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412</v>
      </c>
      <c r="C814" t="s">
        <v>64</v>
      </c>
      <c r="D814" t="s">
        <v>452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452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412</v>
      </c>
      <c r="C815" t="s">
        <v>64</v>
      </c>
      <c r="D815" t="s">
        <v>452</v>
      </c>
      <c r="E815" t="s">
        <v>451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452</v>
      </c>
      <c r="AD815" t="s">
        <v>141</v>
      </c>
      <c r="AE815" t="s">
        <v>614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412</v>
      </c>
      <c r="C816" t="s">
        <v>64</v>
      </c>
      <c r="D816" t="s">
        <v>452</v>
      </c>
      <c r="E816" t="s">
        <v>473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629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412</v>
      </c>
      <c r="C817" t="s">
        <v>64</v>
      </c>
      <c r="D817" t="s">
        <v>452</v>
      </c>
      <c r="E817" t="s">
        <v>452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629</v>
      </c>
      <c r="AD817" t="s">
        <v>141</v>
      </c>
      <c r="AE817" t="s">
        <v>614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412</v>
      </c>
      <c r="C818" t="s">
        <v>64</v>
      </c>
      <c r="D818" t="s">
        <v>452</v>
      </c>
      <c r="E818" t="s">
        <v>472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629</v>
      </c>
      <c r="AD818" t="s">
        <v>452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412</v>
      </c>
      <c r="C819" t="s">
        <v>64</v>
      </c>
      <c r="D819" t="s">
        <v>604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474</v>
      </c>
      <c r="AD819" t="s">
        <v>141</v>
      </c>
      <c r="AE819" t="s">
        <v>614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412</v>
      </c>
      <c r="C820" t="s">
        <v>64</v>
      </c>
      <c r="D820" t="s">
        <v>604</v>
      </c>
      <c r="E820" t="s">
        <v>604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477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412</v>
      </c>
      <c r="C821" t="s">
        <v>64</v>
      </c>
      <c r="D821" t="s">
        <v>472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477</v>
      </c>
      <c r="AD821" t="s">
        <v>141</v>
      </c>
      <c r="AE821" t="s">
        <v>614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412</v>
      </c>
      <c r="C822" t="s">
        <v>64</v>
      </c>
      <c r="D822" t="s">
        <v>472</v>
      </c>
      <c r="E822" t="s">
        <v>472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472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412</v>
      </c>
      <c r="C823" t="s">
        <v>64</v>
      </c>
      <c r="D823" t="s">
        <v>479</v>
      </c>
      <c r="E823" t="s">
        <v>479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472</v>
      </c>
      <c r="AD823" t="s">
        <v>141</v>
      </c>
      <c r="AE823" t="s">
        <v>614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412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472</v>
      </c>
      <c r="AD824" t="s">
        <v>451</v>
      </c>
      <c r="AE824" t="s">
        <v>614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412</v>
      </c>
      <c r="C825" t="s">
        <v>66</v>
      </c>
      <c r="D825" t="s">
        <v>603</v>
      </c>
      <c r="E825" t="s">
        <v>603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472</v>
      </c>
      <c r="AD825" t="s">
        <v>472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412</v>
      </c>
      <c r="C826" t="s">
        <v>66</v>
      </c>
      <c r="D826" t="s">
        <v>471</v>
      </c>
      <c r="E826" t="s">
        <v>471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614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412</v>
      </c>
      <c r="C827" t="s">
        <v>66</v>
      </c>
      <c r="D827" t="s">
        <v>471</v>
      </c>
      <c r="E827" t="s">
        <v>451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614</v>
      </c>
      <c r="AD827" t="s">
        <v>141</v>
      </c>
      <c r="AE827" t="s">
        <v>614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412</v>
      </c>
      <c r="C828" t="s">
        <v>66</v>
      </c>
      <c r="D828" t="s">
        <v>450</v>
      </c>
      <c r="E828" t="s">
        <v>450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614</v>
      </c>
      <c r="AD828" t="s">
        <v>451</v>
      </c>
      <c r="AE828" t="s">
        <v>614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412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479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412</v>
      </c>
      <c r="C830" t="s">
        <v>66</v>
      </c>
      <c r="D830" t="s">
        <v>141</v>
      </c>
      <c r="E830" t="s">
        <v>472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479</v>
      </c>
      <c r="AD830" t="s">
        <v>141</v>
      </c>
      <c r="AE830" t="s">
        <v>614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412</v>
      </c>
      <c r="C831" t="s">
        <v>66</v>
      </c>
      <c r="D831" t="s">
        <v>451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475</v>
      </c>
      <c r="AD831" t="s">
        <v>141</v>
      </c>
      <c r="AE831" t="s">
        <v>614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412</v>
      </c>
      <c r="C832" t="s">
        <v>66</v>
      </c>
      <c r="D832" t="s">
        <v>451</v>
      </c>
      <c r="E832" t="s">
        <v>451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451</v>
      </c>
      <c r="AC832" t="s">
        <v>628</v>
      </c>
      <c r="AD832" t="s">
        <v>451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412</v>
      </c>
      <c r="C833" t="s">
        <v>66</v>
      </c>
      <c r="D833" t="s">
        <v>451</v>
      </c>
      <c r="E833" t="s">
        <v>452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451</v>
      </c>
      <c r="AC833" t="s">
        <v>628</v>
      </c>
      <c r="AD833" t="s">
        <v>451</v>
      </c>
      <c r="AE833" t="s">
        <v>614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412</v>
      </c>
      <c r="C834" t="s">
        <v>66</v>
      </c>
      <c r="D834" t="s">
        <v>473</v>
      </c>
      <c r="E834" t="s">
        <v>473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451</v>
      </c>
      <c r="AC834" t="s">
        <v>628</v>
      </c>
      <c r="AD834" t="s">
        <v>473</v>
      </c>
      <c r="AE834" t="s">
        <v>614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412</v>
      </c>
      <c r="C835" t="s">
        <v>66</v>
      </c>
      <c r="D835" t="s">
        <v>452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451</v>
      </c>
      <c r="AC835" t="s">
        <v>471</v>
      </c>
      <c r="AD835" t="s">
        <v>628</v>
      </c>
      <c r="AE835" t="s">
        <v>614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412</v>
      </c>
      <c r="C836" t="s">
        <v>66</v>
      </c>
      <c r="D836" t="s">
        <v>452</v>
      </c>
      <c r="E836" t="s">
        <v>451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451</v>
      </c>
      <c r="AC836" t="s">
        <v>471</v>
      </c>
      <c r="AD836" t="s">
        <v>471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412</v>
      </c>
      <c r="C837" t="s">
        <v>66</v>
      </c>
      <c r="D837" t="s">
        <v>452</v>
      </c>
      <c r="E837" t="s">
        <v>452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451</v>
      </c>
      <c r="AC837" t="s">
        <v>471</v>
      </c>
      <c r="AD837" t="s">
        <v>471</v>
      </c>
      <c r="AE837" t="s">
        <v>614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412</v>
      </c>
      <c r="C838" t="s">
        <v>66</v>
      </c>
      <c r="D838" t="s">
        <v>604</v>
      </c>
      <c r="E838" t="s">
        <v>604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451</v>
      </c>
      <c r="AC838" t="s">
        <v>471</v>
      </c>
      <c r="AD838" t="s">
        <v>141</v>
      </c>
      <c r="AE838" t="s">
        <v>614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412</v>
      </c>
      <c r="C839" t="s">
        <v>66</v>
      </c>
      <c r="D839" t="s">
        <v>474</v>
      </c>
      <c r="E839" t="s">
        <v>474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451</v>
      </c>
      <c r="AC839" t="s">
        <v>471</v>
      </c>
      <c r="AD839" t="s">
        <v>451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412</v>
      </c>
      <c r="C840" t="s">
        <v>66</v>
      </c>
      <c r="D840" t="s">
        <v>472</v>
      </c>
      <c r="E840" t="s">
        <v>472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451</v>
      </c>
      <c r="AC840" t="s">
        <v>471</v>
      </c>
      <c r="AD840" t="s">
        <v>451</v>
      </c>
      <c r="AE840" t="s">
        <v>614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412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451</v>
      </c>
      <c r="AC841" t="s">
        <v>471</v>
      </c>
      <c r="AD841" t="s">
        <v>452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412</v>
      </c>
      <c r="C842" t="s">
        <v>68</v>
      </c>
      <c r="D842" t="s">
        <v>603</v>
      </c>
      <c r="E842" t="s">
        <v>603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451</v>
      </c>
      <c r="AC842" t="s">
        <v>471</v>
      </c>
      <c r="AD842" t="s">
        <v>452</v>
      </c>
      <c r="AE842" t="s">
        <v>614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412</v>
      </c>
      <c r="C843" t="s">
        <v>68</v>
      </c>
      <c r="D843" t="s">
        <v>471</v>
      </c>
      <c r="E843" t="s">
        <v>471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451</v>
      </c>
      <c r="AC843" t="s">
        <v>471</v>
      </c>
      <c r="AD843" t="s">
        <v>472</v>
      </c>
      <c r="AE843" t="s">
        <v>614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412</v>
      </c>
      <c r="C844" t="s">
        <v>68</v>
      </c>
      <c r="D844" t="s">
        <v>450</v>
      </c>
      <c r="E844" t="s">
        <v>450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451</v>
      </c>
      <c r="AC844" t="s">
        <v>450</v>
      </c>
      <c r="AD844" t="s">
        <v>471</v>
      </c>
      <c r="AE844" t="s">
        <v>614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412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451</v>
      </c>
      <c r="AC845" t="s">
        <v>450</v>
      </c>
      <c r="AD845" t="s">
        <v>450</v>
      </c>
      <c r="AE845" t="s">
        <v>614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412</v>
      </c>
      <c r="C846" t="s">
        <v>68</v>
      </c>
      <c r="D846" t="s">
        <v>141</v>
      </c>
      <c r="E846" t="s">
        <v>451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451</v>
      </c>
      <c r="AC846" t="s">
        <v>450</v>
      </c>
      <c r="AD846" t="s">
        <v>141</v>
      </c>
      <c r="AE846" t="s">
        <v>614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412</v>
      </c>
      <c r="C847" t="s">
        <v>68</v>
      </c>
      <c r="D847" t="s">
        <v>141</v>
      </c>
      <c r="E847" t="s">
        <v>452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451</v>
      </c>
      <c r="AC847" t="s">
        <v>450</v>
      </c>
      <c r="AD847" t="s">
        <v>451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412</v>
      </c>
      <c r="C848" t="s">
        <v>68</v>
      </c>
      <c r="D848" t="s">
        <v>141</v>
      </c>
      <c r="E848" t="s">
        <v>604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451</v>
      </c>
      <c r="AC848" t="s">
        <v>450</v>
      </c>
      <c r="AD848" t="s">
        <v>451</v>
      </c>
      <c r="AE848" t="s">
        <v>614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412</v>
      </c>
      <c r="C849" t="s">
        <v>68</v>
      </c>
      <c r="D849" t="s">
        <v>451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451</v>
      </c>
      <c r="AC849" t="s">
        <v>450</v>
      </c>
      <c r="AD849" t="s">
        <v>473</v>
      </c>
      <c r="AE849" t="s">
        <v>614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412</v>
      </c>
      <c r="C850" t="s">
        <v>68</v>
      </c>
      <c r="D850" t="s">
        <v>451</v>
      </c>
      <c r="E850" t="s">
        <v>451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451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412</v>
      </c>
      <c r="C851" t="s">
        <v>68</v>
      </c>
      <c r="D851" t="s">
        <v>451</v>
      </c>
      <c r="E851" t="s">
        <v>452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451</v>
      </c>
      <c r="AC851" t="s">
        <v>141</v>
      </c>
      <c r="AD851" t="s">
        <v>141</v>
      </c>
      <c r="AE851" t="s">
        <v>614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412</v>
      </c>
      <c r="C852" t="s">
        <v>68</v>
      </c>
      <c r="D852" t="s">
        <v>451</v>
      </c>
      <c r="E852" t="s">
        <v>604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451</v>
      </c>
      <c r="AC852" t="s">
        <v>141</v>
      </c>
      <c r="AD852" t="s">
        <v>451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412</v>
      </c>
      <c r="C853" t="s">
        <v>68</v>
      </c>
      <c r="D853" t="s">
        <v>451</v>
      </c>
      <c r="E853" t="s">
        <v>472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451</v>
      </c>
      <c r="AC853" t="s">
        <v>141</v>
      </c>
      <c r="AD853" t="s">
        <v>451</v>
      </c>
      <c r="AE853" t="s">
        <v>614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412</v>
      </c>
      <c r="C854" t="s">
        <v>68</v>
      </c>
      <c r="D854" t="s">
        <v>473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451</v>
      </c>
      <c r="AC854" t="s">
        <v>141</v>
      </c>
      <c r="AD854" t="s">
        <v>452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412</v>
      </c>
      <c r="C855" t="s">
        <v>68</v>
      </c>
      <c r="D855" t="s">
        <v>473</v>
      </c>
      <c r="E855" t="s">
        <v>451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451</v>
      </c>
      <c r="AC855" t="s">
        <v>141</v>
      </c>
      <c r="AD855" t="s">
        <v>477</v>
      </c>
      <c r="AE855" t="s">
        <v>614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412</v>
      </c>
      <c r="C856" t="s">
        <v>68</v>
      </c>
      <c r="D856" t="s">
        <v>473</v>
      </c>
      <c r="E856" t="s">
        <v>473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451</v>
      </c>
      <c r="AC856" t="s">
        <v>141</v>
      </c>
      <c r="AD856" t="s">
        <v>472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412</v>
      </c>
      <c r="C857" t="s">
        <v>68</v>
      </c>
      <c r="D857" t="s">
        <v>452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451</v>
      </c>
      <c r="AC857" t="s">
        <v>630</v>
      </c>
      <c r="AD857" t="s">
        <v>471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412</v>
      </c>
      <c r="C858" t="s">
        <v>68</v>
      </c>
      <c r="D858" t="s">
        <v>452</v>
      </c>
      <c r="E858" t="s">
        <v>452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451</v>
      </c>
      <c r="AC858" t="s">
        <v>630</v>
      </c>
      <c r="AD858" t="s">
        <v>471</v>
      </c>
      <c r="AE858" t="s">
        <v>614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412</v>
      </c>
      <c r="C859" t="s">
        <v>68</v>
      </c>
      <c r="D859" t="s">
        <v>452</v>
      </c>
      <c r="E859" t="s">
        <v>479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451</v>
      </c>
      <c r="AC859" t="s">
        <v>630</v>
      </c>
      <c r="AD859" t="s">
        <v>141</v>
      </c>
      <c r="AE859" t="s">
        <v>614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412</v>
      </c>
      <c r="C860" t="s">
        <v>68</v>
      </c>
      <c r="D860" t="s">
        <v>604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451</v>
      </c>
      <c r="AC860" t="s">
        <v>630</v>
      </c>
      <c r="AD860" t="s">
        <v>451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412</v>
      </c>
      <c r="C861" t="s">
        <v>68</v>
      </c>
      <c r="D861" t="s">
        <v>604</v>
      </c>
      <c r="E861" t="s">
        <v>451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451</v>
      </c>
      <c r="AC861" t="s">
        <v>630</v>
      </c>
      <c r="AD861" t="s">
        <v>451</v>
      </c>
      <c r="AE861" t="s">
        <v>614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412</v>
      </c>
      <c r="C862" t="s">
        <v>68</v>
      </c>
      <c r="D862" t="s">
        <v>604</v>
      </c>
      <c r="E862" t="s">
        <v>604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451</v>
      </c>
      <c r="AC862" t="s">
        <v>630</v>
      </c>
      <c r="AD862" t="s">
        <v>473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412</v>
      </c>
      <c r="C863" t="s">
        <v>68</v>
      </c>
      <c r="D863" t="s">
        <v>604</v>
      </c>
      <c r="E863" t="s">
        <v>472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451</v>
      </c>
      <c r="AC863" t="s">
        <v>630</v>
      </c>
      <c r="AD863" t="s">
        <v>473</v>
      </c>
      <c r="AE863" t="s">
        <v>614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412</v>
      </c>
      <c r="C864" t="s">
        <v>68</v>
      </c>
      <c r="D864" t="s">
        <v>472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451</v>
      </c>
      <c r="AC864" t="s">
        <v>630</v>
      </c>
      <c r="AD864" t="s">
        <v>452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412</v>
      </c>
      <c r="C865" t="s">
        <v>68</v>
      </c>
      <c r="D865" t="s">
        <v>472</v>
      </c>
      <c r="E865" t="s">
        <v>472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451</v>
      </c>
      <c r="AC865" t="s">
        <v>630</v>
      </c>
      <c r="AD865" t="s">
        <v>474</v>
      </c>
      <c r="AE865" t="s">
        <v>614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412</v>
      </c>
      <c r="C866" t="s">
        <v>68</v>
      </c>
      <c r="D866" t="s">
        <v>479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451</v>
      </c>
      <c r="AC866" t="s">
        <v>630</v>
      </c>
      <c r="AD866" t="s">
        <v>477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412</v>
      </c>
      <c r="C867" t="s">
        <v>68</v>
      </c>
      <c r="D867" t="s">
        <v>479</v>
      </c>
      <c r="E867" t="s">
        <v>479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451</v>
      </c>
      <c r="AC867" t="s">
        <v>630</v>
      </c>
      <c r="AD867" t="s">
        <v>472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412</v>
      </c>
      <c r="C868" t="s">
        <v>68</v>
      </c>
      <c r="D868" t="s">
        <v>453</v>
      </c>
      <c r="E868" t="s">
        <v>453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451</v>
      </c>
      <c r="AC868" t="s">
        <v>630</v>
      </c>
      <c r="AD868" t="s">
        <v>472</v>
      </c>
      <c r="AE868" t="s">
        <v>614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413</v>
      </c>
      <c r="C869" t="s">
        <v>52</v>
      </c>
      <c r="D869" t="s">
        <v>450</v>
      </c>
      <c r="E869" t="s">
        <v>450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451</v>
      </c>
      <c r="AC869" t="s">
        <v>630</v>
      </c>
      <c r="AD869" t="s">
        <v>479</v>
      </c>
      <c r="AE869" t="s">
        <v>614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413</v>
      </c>
      <c r="C870" t="s">
        <v>52</v>
      </c>
      <c r="D870" t="s">
        <v>450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451</v>
      </c>
      <c r="AC870" t="s">
        <v>630</v>
      </c>
      <c r="AD870" t="s">
        <v>475</v>
      </c>
      <c r="AE870" t="s">
        <v>614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413</v>
      </c>
      <c r="C871" t="s">
        <v>52</v>
      </c>
      <c r="D871" t="s">
        <v>141</v>
      </c>
      <c r="E871" t="s">
        <v>450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451</v>
      </c>
      <c r="AC871" t="s">
        <v>473</v>
      </c>
      <c r="AD871" t="s">
        <v>628</v>
      </c>
      <c r="AE871" t="s">
        <v>614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413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451</v>
      </c>
      <c r="AC872" t="s">
        <v>473</v>
      </c>
      <c r="AD872" t="s">
        <v>471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413</v>
      </c>
      <c r="C873" t="s">
        <v>52</v>
      </c>
      <c r="D873" t="s">
        <v>141</v>
      </c>
      <c r="E873" t="s">
        <v>452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451</v>
      </c>
      <c r="AC873" t="s">
        <v>473</v>
      </c>
      <c r="AD873" t="s">
        <v>471</v>
      </c>
      <c r="AE873" t="s">
        <v>614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413</v>
      </c>
      <c r="C874" t="s">
        <v>52</v>
      </c>
      <c r="D874" t="s">
        <v>141</v>
      </c>
      <c r="E874" t="s">
        <v>472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451</v>
      </c>
      <c r="AC874" t="s">
        <v>473</v>
      </c>
      <c r="AD874" t="s">
        <v>141</v>
      </c>
      <c r="AE874" t="s">
        <v>614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413</v>
      </c>
      <c r="C875" t="s">
        <v>52</v>
      </c>
      <c r="D875" t="s">
        <v>451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451</v>
      </c>
      <c r="AC875" t="s">
        <v>473</v>
      </c>
      <c r="AD875" t="s">
        <v>451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413</v>
      </c>
      <c r="C876" t="s">
        <v>52</v>
      </c>
      <c r="D876" t="s">
        <v>451</v>
      </c>
      <c r="E876" t="s">
        <v>451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451</v>
      </c>
      <c r="AC876" t="s">
        <v>473</v>
      </c>
      <c r="AD876" t="s">
        <v>451</v>
      </c>
      <c r="AE876" t="s">
        <v>614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413</v>
      </c>
      <c r="C877" t="s">
        <v>52</v>
      </c>
      <c r="D877" t="s">
        <v>452</v>
      </c>
      <c r="E877" t="s">
        <v>452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451</v>
      </c>
      <c r="AC877" t="s">
        <v>473</v>
      </c>
      <c r="AD877" t="s">
        <v>473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413</v>
      </c>
      <c r="C878" t="s">
        <v>52</v>
      </c>
      <c r="D878" t="s">
        <v>472</v>
      </c>
      <c r="E878" t="s">
        <v>472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451</v>
      </c>
      <c r="AC878" t="s">
        <v>473</v>
      </c>
      <c r="AD878" t="s">
        <v>473</v>
      </c>
      <c r="AE878" t="s">
        <v>614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413</v>
      </c>
      <c r="C879" t="s">
        <v>52</v>
      </c>
      <c r="D879" t="s">
        <v>479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451</v>
      </c>
      <c r="AC879" t="s">
        <v>473</v>
      </c>
      <c r="AD879" t="s">
        <v>452</v>
      </c>
      <c r="AE879" t="s">
        <v>614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413</v>
      </c>
      <c r="C880" t="s">
        <v>52</v>
      </c>
      <c r="D880" t="s">
        <v>479</v>
      </c>
      <c r="E880" t="s">
        <v>479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451</v>
      </c>
      <c r="AC880" t="s">
        <v>452</v>
      </c>
      <c r="AD880" t="s">
        <v>451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413</v>
      </c>
      <c r="C881" t="s">
        <v>52</v>
      </c>
      <c r="D881" t="s">
        <v>453</v>
      </c>
      <c r="E881" t="s">
        <v>453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451</v>
      </c>
      <c r="AC881" t="s">
        <v>452</v>
      </c>
      <c r="AD881" t="s">
        <v>451</v>
      </c>
      <c r="AE881" t="s">
        <v>614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413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451</v>
      </c>
      <c r="AC882" t="s">
        <v>452</v>
      </c>
      <c r="AD882" t="s">
        <v>452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413</v>
      </c>
      <c r="C883" t="s">
        <v>54</v>
      </c>
      <c r="D883" t="s">
        <v>450</v>
      </c>
      <c r="E883" t="s">
        <v>450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451</v>
      </c>
      <c r="AC883" t="s">
        <v>629</v>
      </c>
      <c r="AD883" t="s">
        <v>471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413</v>
      </c>
      <c r="C884" t="s">
        <v>54</v>
      </c>
      <c r="D884" t="s">
        <v>450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451</v>
      </c>
      <c r="AC884" t="s">
        <v>629</v>
      </c>
      <c r="AD884" t="s">
        <v>471</v>
      </c>
      <c r="AE884" t="s">
        <v>614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413</v>
      </c>
      <c r="C885" t="s">
        <v>54</v>
      </c>
      <c r="D885" t="s">
        <v>141</v>
      </c>
      <c r="E885" t="s">
        <v>450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451</v>
      </c>
      <c r="AC885" t="s">
        <v>629</v>
      </c>
      <c r="AD885" t="s">
        <v>450</v>
      </c>
      <c r="AE885" t="s">
        <v>614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413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451</v>
      </c>
      <c r="AC886" t="s">
        <v>629</v>
      </c>
      <c r="AD886" t="s">
        <v>141</v>
      </c>
      <c r="AE886" t="s">
        <v>614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413</v>
      </c>
      <c r="C887" t="s">
        <v>54</v>
      </c>
      <c r="D887" t="s">
        <v>141</v>
      </c>
      <c r="E887" t="s">
        <v>451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451</v>
      </c>
      <c r="AC887" t="s">
        <v>629</v>
      </c>
      <c r="AD887" t="s">
        <v>451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413</v>
      </c>
      <c r="C888" t="s">
        <v>54</v>
      </c>
      <c r="D888" t="s">
        <v>451</v>
      </c>
      <c r="E888" t="s">
        <v>451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451</v>
      </c>
      <c r="AC888" t="s">
        <v>629</v>
      </c>
      <c r="AD888" t="s">
        <v>451</v>
      </c>
      <c r="AE888" t="s">
        <v>614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413</v>
      </c>
      <c r="C889" t="s">
        <v>54</v>
      </c>
      <c r="D889" t="s">
        <v>452</v>
      </c>
      <c r="E889" t="s">
        <v>452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451</v>
      </c>
      <c r="AC889" t="s">
        <v>629</v>
      </c>
      <c r="AD889" t="s">
        <v>473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413</v>
      </c>
      <c r="C890" t="s">
        <v>54</v>
      </c>
      <c r="D890" t="s">
        <v>604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451</v>
      </c>
      <c r="AC890" t="s">
        <v>629</v>
      </c>
      <c r="AD890" t="s">
        <v>473</v>
      </c>
      <c r="AE890" t="s">
        <v>614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413</v>
      </c>
      <c r="C891" t="s">
        <v>54</v>
      </c>
      <c r="D891" t="s">
        <v>479</v>
      </c>
      <c r="E891" t="s">
        <v>479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451</v>
      </c>
      <c r="AC891" t="s">
        <v>629</v>
      </c>
      <c r="AD891" t="s">
        <v>452</v>
      </c>
      <c r="AE891" t="s">
        <v>614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413</v>
      </c>
      <c r="C892" t="s">
        <v>54</v>
      </c>
      <c r="D892" t="s">
        <v>453</v>
      </c>
      <c r="E892" t="s">
        <v>453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451</v>
      </c>
      <c r="AC892" t="s">
        <v>629</v>
      </c>
      <c r="AD892" t="s">
        <v>629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413</v>
      </c>
      <c r="C893" t="s">
        <v>56</v>
      </c>
      <c r="D893" t="s">
        <v>450</v>
      </c>
      <c r="E893" t="s">
        <v>450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451</v>
      </c>
      <c r="AC893" t="s">
        <v>629</v>
      </c>
      <c r="AD893" t="s">
        <v>472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413</v>
      </c>
      <c r="C894" t="s">
        <v>56</v>
      </c>
      <c r="D894" t="s">
        <v>450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451</v>
      </c>
      <c r="AC894" t="s">
        <v>629</v>
      </c>
      <c r="AD894" t="s">
        <v>472</v>
      </c>
      <c r="AE894" t="s">
        <v>614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413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451</v>
      </c>
      <c r="AC895" t="s">
        <v>474</v>
      </c>
      <c r="AD895" t="s">
        <v>628</v>
      </c>
      <c r="AE895" t="s">
        <v>614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413</v>
      </c>
      <c r="C896" t="s">
        <v>56</v>
      </c>
      <c r="D896" t="s">
        <v>141</v>
      </c>
      <c r="E896" t="s">
        <v>451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451</v>
      </c>
      <c r="AC896" t="s">
        <v>474</v>
      </c>
      <c r="AD896" t="s">
        <v>451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413</v>
      </c>
      <c r="C897" t="s">
        <v>56</v>
      </c>
      <c r="D897" t="s">
        <v>141</v>
      </c>
      <c r="E897" t="s">
        <v>472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451</v>
      </c>
      <c r="AC897" t="s">
        <v>474</v>
      </c>
      <c r="AD897" t="s">
        <v>451</v>
      </c>
      <c r="AE897" t="s">
        <v>614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413</v>
      </c>
      <c r="C898" t="s">
        <v>56</v>
      </c>
      <c r="D898" t="s">
        <v>451</v>
      </c>
      <c r="E898" t="s">
        <v>471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451</v>
      </c>
      <c r="AC898" t="s">
        <v>474</v>
      </c>
      <c r="AD898" t="s">
        <v>473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413</v>
      </c>
      <c r="C899" t="s">
        <v>56</v>
      </c>
      <c r="D899" t="s">
        <v>451</v>
      </c>
      <c r="E899" t="s">
        <v>450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451</v>
      </c>
      <c r="AC899" t="s">
        <v>477</v>
      </c>
      <c r="AD899" t="s">
        <v>471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413</v>
      </c>
      <c r="C900" t="s">
        <v>56</v>
      </c>
      <c r="D900" t="s">
        <v>451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451</v>
      </c>
      <c r="AC900" t="s">
        <v>477</v>
      </c>
      <c r="AD900" t="s">
        <v>141</v>
      </c>
      <c r="AE900" t="s">
        <v>614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413</v>
      </c>
      <c r="C901" t="s">
        <v>56</v>
      </c>
      <c r="D901" t="s">
        <v>451</v>
      </c>
      <c r="E901" t="s">
        <v>451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451</v>
      </c>
      <c r="AC901" t="s">
        <v>477</v>
      </c>
      <c r="AD901" t="s">
        <v>451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413</v>
      </c>
      <c r="C902" t="s">
        <v>56</v>
      </c>
      <c r="D902" t="s">
        <v>451</v>
      </c>
      <c r="E902" t="s">
        <v>473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451</v>
      </c>
      <c r="AC902" t="s">
        <v>477</v>
      </c>
      <c r="AD902" t="s">
        <v>451</v>
      </c>
      <c r="AE902" t="s">
        <v>614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413</v>
      </c>
      <c r="C903" t="s">
        <v>56</v>
      </c>
      <c r="D903" t="s">
        <v>452</v>
      </c>
      <c r="E903" t="s">
        <v>452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451</v>
      </c>
      <c r="AC903" t="s">
        <v>477</v>
      </c>
      <c r="AD903" t="s">
        <v>473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413</v>
      </c>
      <c r="C904" t="s">
        <v>56</v>
      </c>
      <c r="D904" t="s">
        <v>472</v>
      </c>
      <c r="E904" t="s">
        <v>472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451</v>
      </c>
      <c r="AC904" t="s">
        <v>477</v>
      </c>
      <c r="AD904" t="s">
        <v>473</v>
      </c>
      <c r="AE904" t="s">
        <v>614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413</v>
      </c>
      <c r="C905" t="s">
        <v>56</v>
      </c>
      <c r="D905" t="s">
        <v>479</v>
      </c>
      <c r="E905" t="s">
        <v>479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451</v>
      </c>
      <c r="AC905" t="s">
        <v>477</v>
      </c>
      <c r="AD905" t="s">
        <v>477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413</v>
      </c>
      <c r="C906" t="s">
        <v>56</v>
      </c>
      <c r="D906" t="s">
        <v>453</v>
      </c>
      <c r="E906" t="s">
        <v>453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451</v>
      </c>
      <c r="AC906" t="s">
        <v>472</v>
      </c>
      <c r="AD906" t="s">
        <v>628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413</v>
      </c>
      <c r="C907" t="s">
        <v>56</v>
      </c>
      <c r="D907" t="s">
        <v>475</v>
      </c>
      <c r="E907" t="s">
        <v>475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451</v>
      </c>
      <c r="AC907" t="s">
        <v>472</v>
      </c>
      <c r="AD907" t="s">
        <v>628</v>
      </c>
      <c r="AE907" t="s">
        <v>614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413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451</v>
      </c>
      <c r="AC908" t="s">
        <v>472</v>
      </c>
      <c r="AD908" t="s">
        <v>471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413</v>
      </c>
      <c r="C909" t="s">
        <v>58</v>
      </c>
      <c r="D909" t="s">
        <v>471</v>
      </c>
      <c r="E909" t="s">
        <v>471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451</v>
      </c>
      <c r="AC909" t="s">
        <v>472</v>
      </c>
      <c r="AD909" t="s">
        <v>471</v>
      </c>
      <c r="AE909" t="s">
        <v>614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413</v>
      </c>
      <c r="C910" t="s">
        <v>58</v>
      </c>
      <c r="D910" t="s">
        <v>471</v>
      </c>
      <c r="E910" t="s">
        <v>450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451</v>
      </c>
      <c r="AC910" t="s">
        <v>472</v>
      </c>
      <c r="AD910" t="s">
        <v>450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413</v>
      </c>
      <c r="C911" t="s">
        <v>58</v>
      </c>
      <c r="D911" t="s">
        <v>450</v>
      </c>
      <c r="E911" t="s">
        <v>471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451</v>
      </c>
      <c r="AC911" t="s">
        <v>472</v>
      </c>
      <c r="AD911" t="s">
        <v>450</v>
      </c>
      <c r="AE911" t="s">
        <v>614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413</v>
      </c>
      <c r="C912" t="s">
        <v>58</v>
      </c>
      <c r="D912" t="s">
        <v>450</v>
      </c>
      <c r="E912" t="s">
        <v>450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451</v>
      </c>
      <c r="AC912" t="s">
        <v>472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413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451</v>
      </c>
      <c r="AC913" t="s">
        <v>472</v>
      </c>
      <c r="AD913" t="s">
        <v>141</v>
      </c>
      <c r="AE913" t="s">
        <v>614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413</v>
      </c>
      <c r="C914" t="s">
        <v>58</v>
      </c>
      <c r="D914" t="s">
        <v>141</v>
      </c>
      <c r="E914" t="s">
        <v>451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451</v>
      </c>
      <c r="AC914" t="s">
        <v>472</v>
      </c>
      <c r="AD914" t="s">
        <v>451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413</v>
      </c>
      <c r="C915" t="s">
        <v>58</v>
      </c>
      <c r="D915" t="s">
        <v>451</v>
      </c>
      <c r="E915" t="s">
        <v>471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451</v>
      </c>
      <c r="AC915" t="s">
        <v>472</v>
      </c>
      <c r="AD915" t="s">
        <v>451</v>
      </c>
      <c r="AE915" t="s">
        <v>614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413</v>
      </c>
      <c r="C916" t="s">
        <v>58</v>
      </c>
      <c r="D916" t="s">
        <v>451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451</v>
      </c>
      <c r="AC916" t="s">
        <v>472</v>
      </c>
      <c r="AD916" t="s">
        <v>473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413</v>
      </c>
      <c r="C917" t="s">
        <v>58</v>
      </c>
      <c r="D917" t="s">
        <v>451</v>
      </c>
      <c r="E917" t="s">
        <v>451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451</v>
      </c>
      <c r="AC917" t="s">
        <v>472</v>
      </c>
      <c r="AD917" t="s">
        <v>473</v>
      </c>
      <c r="AE917" t="s">
        <v>614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413</v>
      </c>
      <c r="C918" t="s">
        <v>58</v>
      </c>
      <c r="D918" t="s">
        <v>451</v>
      </c>
      <c r="E918" t="s">
        <v>472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451</v>
      </c>
      <c r="AC918" t="s">
        <v>472</v>
      </c>
      <c r="AD918" t="s">
        <v>452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413</v>
      </c>
      <c r="C919" t="s">
        <v>58</v>
      </c>
      <c r="D919" t="s">
        <v>452</v>
      </c>
      <c r="E919" t="s">
        <v>452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451</v>
      </c>
      <c r="AC919" t="s">
        <v>472</v>
      </c>
      <c r="AD919" t="s">
        <v>452</v>
      </c>
      <c r="AE919" t="s">
        <v>614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413</v>
      </c>
      <c r="C920" t="s">
        <v>58</v>
      </c>
      <c r="D920" t="s">
        <v>604</v>
      </c>
      <c r="E920" t="s">
        <v>604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451</v>
      </c>
      <c r="AC920" t="s">
        <v>472</v>
      </c>
      <c r="AD920" t="s">
        <v>629</v>
      </c>
      <c r="AE920" t="s">
        <v>614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413</v>
      </c>
      <c r="C921" t="s">
        <v>58</v>
      </c>
      <c r="D921" t="s">
        <v>472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451</v>
      </c>
      <c r="AC921" t="s">
        <v>472</v>
      </c>
      <c r="AD921" t="s">
        <v>474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413</v>
      </c>
      <c r="C922" t="s">
        <v>58</v>
      </c>
      <c r="D922" t="s">
        <v>479</v>
      </c>
      <c r="E922" t="s">
        <v>479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451</v>
      </c>
      <c r="AC922" t="s">
        <v>472</v>
      </c>
      <c r="AD922" t="s">
        <v>472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413</v>
      </c>
      <c r="C923" t="s">
        <v>58</v>
      </c>
      <c r="D923" t="s">
        <v>453</v>
      </c>
      <c r="E923" t="s">
        <v>453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451</v>
      </c>
      <c r="AC923" t="s">
        <v>472</v>
      </c>
      <c r="AD923" t="s">
        <v>472</v>
      </c>
      <c r="AE923" t="s">
        <v>614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413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451</v>
      </c>
      <c r="AC924" t="s">
        <v>472</v>
      </c>
      <c r="AD924" t="s">
        <v>527</v>
      </c>
      <c r="AE924" t="s">
        <v>614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413</v>
      </c>
      <c r="C925" t="s">
        <v>60</v>
      </c>
      <c r="D925" t="s">
        <v>471</v>
      </c>
      <c r="E925" t="s">
        <v>471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451</v>
      </c>
      <c r="AC925" t="s">
        <v>614</v>
      </c>
      <c r="AD925" t="s">
        <v>628</v>
      </c>
      <c r="AE925" t="s">
        <v>614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413</v>
      </c>
      <c r="C926" t="s">
        <v>60</v>
      </c>
      <c r="D926" t="s">
        <v>471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451</v>
      </c>
      <c r="AC926" t="s">
        <v>614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413</v>
      </c>
      <c r="C927" t="s">
        <v>60</v>
      </c>
      <c r="D927" t="s">
        <v>471</v>
      </c>
      <c r="E927" t="s">
        <v>451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451</v>
      </c>
      <c r="AC927" t="s">
        <v>614</v>
      </c>
      <c r="AD927" t="s">
        <v>141</v>
      </c>
      <c r="AE927" t="s">
        <v>614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413</v>
      </c>
      <c r="C928" t="s">
        <v>60</v>
      </c>
      <c r="D928" t="s">
        <v>450</v>
      </c>
      <c r="E928" t="s">
        <v>471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451</v>
      </c>
      <c r="AC928" t="s">
        <v>614</v>
      </c>
      <c r="AD928" t="s">
        <v>451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413</v>
      </c>
      <c r="C929" t="s">
        <v>60</v>
      </c>
      <c r="D929" t="s">
        <v>450</v>
      </c>
      <c r="E929" t="s">
        <v>450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451</v>
      </c>
      <c r="AC929" t="s">
        <v>614</v>
      </c>
      <c r="AD929" t="s">
        <v>451</v>
      </c>
      <c r="AE929" t="s">
        <v>614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413</v>
      </c>
      <c r="C930" t="s">
        <v>60</v>
      </c>
      <c r="D930" t="s">
        <v>450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451</v>
      </c>
      <c r="AC930" t="s">
        <v>614</v>
      </c>
      <c r="AD930" t="s">
        <v>473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413</v>
      </c>
      <c r="C931" t="s">
        <v>60</v>
      </c>
      <c r="D931" t="s">
        <v>450</v>
      </c>
      <c r="E931" t="s">
        <v>452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451</v>
      </c>
      <c r="AC931" t="s">
        <v>614</v>
      </c>
      <c r="AD931" t="s">
        <v>473</v>
      </c>
      <c r="AE931" t="s">
        <v>614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413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451</v>
      </c>
      <c r="AC932" t="s">
        <v>527</v>
      </c>
      <c r="AD932" t="s">
        <v>471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413</v>
      </c>
      <c r="C933" t="s">
        <v>60</v>
      </c>
      <c r="D933" t="s">
        <v>141</v>
      </c>
      <c r="E933" t="s">
        <v>451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451</v>
      </c>
      <c r="AC933" t="s">
        <v>527</v>
      </c>
      <c r="AD933" t="s">
        <v>451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413</v>
      </c>
      <c r="C934" t="s">
        <v>60</v>
      </c>
      <c r="D934" t="s">
        <v>451</v>
      </c>
      <c r="E934" t="s">
        <v>471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451</v>
      </c>
      <c r="AC934" t="s">
        <v>527</v>
      </c>
      <c r="AD934" t="s">
        <v>451</v>
      </c>
      <c r="AE934" t="s">
        <v>614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413</v>
      </c>
      <c r="C935" t="s">
        <v>60</v>
      </c>
      <c r="D935" t="s">
        <v>451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451</v>
      </c>
      <c r="AC935" t="s">
        <v>527</v>
      </c>
      <c r="AD935" t="s">
        <v>473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413</v>
      </c>
      <c r="C936" t="s">
        <v>60</v>
      </c>
      <c r="D936" t="s">
        <v>451</v>
      </c>
      <c r="E936" t="s">
        <v>451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451</v>
      </c>
      <c r="AC936" t="s">
        <v>527</v>
      </c>
      <c r="AD936" t="s">
        <v>472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413</v>
      </c>
      <c r="C937" t="s">
        <v>60</v>
      </c>
      <c r="D937" t="s">
        <v>451</v>
      </c>
      <c r="E937" t="s">
        <v>473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451</v>
      </c>
      <c r="AC937" t="s">
        <v>479</v>
      </c>
      <c r="AD937" t="s">
        <v>471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413</v>
      </c>
      <c r="C938" t="s">
        <v>60</v>
      </c>
      <c r="D938" t="s">
        <v>451</v>
      </c>
      <c r="E938" t="s">
        <v>452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451</v>
      </c>
      <c r="AC938" t="s">
        <v>479</v>
      </c>
      <c r="AD938" t="s">
        <v>471</v>
      </c>
      <c r="AE938" t="s">
        <v>614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413</v>
      </c>
      <c r="C939" t="s">
        <v>60</v>
      </c>
      <c r="D939" t="s">
        <v>451</v>
      </c>
      <c r="E939" t="s">
        <v>477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451</v>
      </c>
      <c r="AC939" t="s">
        <v>479</v>
      </c>
      <c r="AD939" t="s">
        <v>450</v>
      </c>
      <c r="AE939" t="s">
        <v>614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413</v>
      </c>
      <c r="C940" t="s">
        <v>60</v>
      </c>
      <c r="D940" t="s">
        <v>451</v>
      </c>
      <c r="E940" t="s">
        <v>472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451</v>
      </c>
      <c r="AC940" t="s">
        <v>479</v>
      </c>
      <c r="AD940" t="s">
        <v>141</v>
      </c>
      <c r="AE940" t="s">
        <v>614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413</v>
      </c>
      <c r="C941" t="s">
        <v>60</v>
      </c>
      <c r="D941" t="s">
        <v>451</v>
      </c>
      <c r="E941" t="s">
        <v>479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451</v>
      </c>
      <c r="AC941" t="s">
        <v>479</v>
      </c>
      <c r="AD941" t="s">
        <v>451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413</v>
      </c>
      <c r="C942" t="s">
        <v>60</v>
      </c>
      <c r="D942" t="s">
        <v>473</v>
      </c>
      <c r="E942" t="s">
        <v>473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451</v>
      </c>
      <c r="AC942" t="s">
        <v>479</v>
      </c>
      <c r="AD942" t="s">
        <v>451</v>
      </c>
      <c r="AE942" t="s">
        <v>614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413</v>
      </c>
      <c r="C943" t="s">
        <v>60</v>
      </c>
      <c r="D943" t="s">
        <v>452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451</v>
      </c>
      <c r="AC943" t="s">
        <v>479</v>
      </c>
      <c r="AD943" t="s">
        <v>473</v>
      </c>
      <c r="AE943" t="s">
        <v>614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413</v>
      </c>
      <c r="C944" t="s">
        <v>60</v>
      </c>
      <c r="D944" t="s">
        <v>452</v>
      </c>
      <c r="E944" t="s">
        <v>451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451</v>
      </c>
      <c r="AC944" t="s">
        <v>479</v>
      </c>
      <c r="AD944" t="s">
        <v>452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413</v>
      </c>
      <c r="C945" t="s">
        <v>60</v>
      </c>
      <c r="D945" t="s">
        <v>452</v>
      </c>
      <c r="E945" t="s">
        <v>452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451</v>
      </c>
      <c r="AC945" t="s">
        <v>479</v>
      </c>
      <c r="AD945" t="s">
        <v>452</v>
      </c>
      <c r="AE945" t="s">
        <v>614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413</v>
      </c>
      <c r="C946" t="s">
        <v>60</v>
      </c>
      <c r="D946" t="s">
        <v>477</v>
      </c>
      <c r="E946" t="s">
        <v>451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451</v>
      </c>
      <c r="AC946" t="s">
        <v>479</v>
      </c>
      <c r="AD946" t="s">
        <v>477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413</v>
      </c>
      <c r="C947" t="s">
        <v>60</v>
      </c>
      <c r="D947" t="s">
        <v>477</v>
      </c>
      <c r="E947" t="s">
        <v>477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451</v>
      </c>
      <c r="AC947" t="s">
        <v>479</v>
      </c>
      <c r="AD947" t="s">
        <v>479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413</v>
      </c>
      <c r="C948" t="s">
        <v>60</v>
      </c>
      <c r="D948" t="s">
        <v>472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451</v>
      </c>
      <c r="AC948" t="s">
        <v>479</v>
      </c>
      <c r="AD948" t="s">
        <v>479</v>
      </c>
      <c r="AE948" t="s">
        <v>614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413</v>
      </c>
      <c r="C949" t="s">
        <v>60</v>
      </c>
      <c r="D949" t="s">
        <v>472</v>
      </c>
      <c r="E949" t="s">
        <v>604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451</v>
      </c>
      <c r="AC949" t="s">
        <v>453</v>
      </c>
      <c r="AD949" t="s">
        <v>451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413</v>
      </c>
      <c r="C950" t="s">
        <v>60</v>
      </c>
      <c r="D950" t="s">
        <v>472</v>
      </c>
      <c r="E950" t="s">
        <v>472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451</v>
      </c>
      <c r="AC950" t="s">
        <v>453</v>
      </c>
      <c r="AD950" t="s">
        <v>451</v>
      </c>
      <c r="AE950" t="s">
        <v>614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413</v>
      </c>
      <c r="C951" t="s">
        <v>60</v>
      </c>
      <c r="D951" t="s">
        <v>527</v>
      </c>
      <c r="E951" t="s">
        <v>527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451</v>
      </c>
      <c r="AC951" t="s">
        <v>453</v>
      </c>
      <c r="AD951" t="s">
        <v>453</v>
      </c>
      <c r="AE951" t="s">
        <v>614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413</v>
      </c>
      <c r="C952" t="s">
        <v>60</v>
      </c>
      <c r="D952" t="s">
        <v>479</v>
      </c>
      <c r="E952" t="s">
        <v>479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451</v>
      </c>
      <c r="AC952" t="s">
        <v>475</v>
      </c>
      <c r="AD952" t="s">
        <v>141</v>
      </c>
      <c r="AE952" t="s">
        <v>614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413</v>
      </c>
      <c r="C953" t="s">
        <v>60</v>
      </c>
      <c r="D953" t="s">
        <v>453</v>
      </c>
      <c r="E953" t="s">
        <v>453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451</v>
      </c>
      <c r="AC953" t="s">
        <v>475</v>
      </c>
      <c r="AD953" t="s">
        <v>451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413</v>
      </c>
      <c r="C954" t="s">
        <v>60</v>
      </c>
      <c r="D954" t="s">
        <v>453</v>
      </c>
      <c r="E954" t="s">
        <v>475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451</v>
      </c>
      <c r="AC954" t="s">
        <v>475</v>
      </c>
      <c r="AD954" t="s">
        <v>451</v>
      </c>
      <c r="AE954" t="s">
        <v>614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413</v>
      </c>
      <c r="C955" t="s">
        <v>60</v>
      </c>
      <c r="D955" t="s">
        <v>475</v>
      </c>
      <c r="E955" t="s">
        <v>475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473</v>
      </c>
      <c r="AC955" t="s">
        <v>141</v>
      </c>
      <c r="AD955" t="s">
        <v>473</v>
      </c>
      <c r="AE955" t="s">
        <v>614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413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473</v>
      </c>
      <c r="AC956" t="s">
        <v>630</v>
      </c>
      <c r="AD956" t="s">
        <v>451</v>
      </c>
      <c r="AE956" t="s">
        <v>614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413</v>
      </c>
      <c r="C957" t="s">
        <v>62</v>
      </c>
      <c r="D957" t="s">
        <v>471</v>
      </c>
      <c r="E957" t="s">
        <v>471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473</v>
      </c>
      <c r="AC957" t="s">
        <v>630</v>
      </c>
      <c r="AD957" t="s">
        <v>473</v>
      </c>
      <c r="AE957" t="s">
        <v>614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413</v>
      </c>
      <c r="C958" t="s">
        <v>62</v>
      </c>
      <c r="D958" t="s">
        <v>471</v>
      </c>
      <c r="E958" t="s">
        <v>451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473</v>
      </c>
      <c r="AC958" t="s">
        <v>473</v>
      </c>
      <c r="AD958" t="s">
        <v>451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413</v>
      </c>
      <c r="C959" t="s">
        <v>62</v>
      </c>
      <c r="D959" t="s">
        <v>450</v>
      </c>
      <c r="E959" t="s">
        <v>471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473</v>
      </c>
      <c r="AC959" t="s">
        <v>473</v>
      </c>
      <c r="AD959" t="s">
        <v>451</v>
      </c>
      <c r="AE959" t="s">
        <v>614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413</v>
      </c>
      <c r="C960" t="s">
        <v>62</v>
      </c>
      <c r="D960" t="s">
        <v>450</v>
      </c>
      <c r="E960" t="s">
        <v>450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473</v>
      </c>
      <c r="AC960" t="s">
        <v>473</v>
      </c>
      <c r="AD960" t="s">
        <v>473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413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473</v>
      </c>
      <c r="AC961" t="s">
        <v>473</v>
      </c>
      <c r="AD961" t="s">
        <v>473</v>
      </c>
      <c r="AE961" t="s">
        <v>614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413</v>
      </c>
      <c r="C962" t="s">
        <v>62</v>
      </c>
      <c r="D962" t="s">
        <v>451</v>
      </c>
      <c r="E962" t="s">
        <v>471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473</v>
      </c>
      <c r="AC962" t="s">
        <v>629</v>
      </c>
      <c r="AD962" t="s">
        <v>451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413</v>
      </c>
      <c r="C963" t="s">
        <v>62</v>
      </c>
      <c r="D963" t="s">
        <v>451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473</v>
      </c>
      <c r="AC963" t="s">
        <v>629</v>
      </c>
      <c r="AD963" t="s">
        <v>451</v>
      </c>
      <c r="AE963" t="s">
        <v>614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413</v>
      </c>
      <c r="C964" t="s">
        <v>62</v>
      </c>
      <c r="D964" t="s">
        <v>451</v>
      </c>
      <c r="E964" t="s">
        <v>451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473</v>
      </c>
      <c r="AC964" t="s">
        <v>472</v>
      </c>
      <c r="AD964" t="s">
        <v>451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413</v>
      </c>
      <c r="C965" t="s">
        <v>62</v>
      </c>
      <c r="D965" t="s">
        <v>451</v>
      </c>
      <c r="E965" t="s">
        <v>473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473</v>
      </c>
      <c r="AC965" t="s">
        <v>472</v>
      </c>
      <c r="AD965" t="s">
        <v>451</v>
      </c>
      <c r="AE965" t="s">
        <v>614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413</v>
      </c>
      <c r="C966" t="s">
        <v>62</v>
      </c>
      <c r="D966" t="s">
        <v>451</v>
      </c>
      <c r="E966" t="s">
        <v>477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473</v>
      </c>
      <c r="AC966" t="s">
        <v>472</v>
      </c>
      <c r="AD966" t="s">
        <v>473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413</v>
      </c>
      <c r="C967" t="s">
        <v>62</v>
      </c>
      <c r="D967" t="s">
        <v>451</v>
      </c>
      <c r="E967" t="s">
        <v>472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473</v>
      </c>
      <c r="AC967" t="s">
        <v>614</v>
      </c>
      <c r="AD967" t="s">
        <v>473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413</v>
      </c>
      <c r="C968" t="s">
        <v>62</v>
      </c>
      <c r="D968" t="s">
        <v>473</v>
      </c>
      <c r="E968" t="s">
        <v>473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473</v>
      </c>
      <c r="AC968" t="s">
        <v>527</v>
      </c>
      <c r="AD968" t="s">
        <v>473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413</v>
      </c>
      <c r="C969" t="s">
        <v>62</v>
      </c>
      <c r="D969" t="s">
        <v>452</v>
      </c>
      <c r="E969" t="s">
        <v>452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473</v>
      </c>
      <c r="AC969" t="s">
        <v>479</v>
      </c>
      <c r="AD969" t="s">
        <v>451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413</v>
      </c>
      <c r="C970" t="s">
        <v>62</v>
      </c>
      <c r="D970" t="s">
        <v>604</v>
      </c>
      <c r="E970" t="s">
        <v>604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452</v>
      </c>
      <c r="AC970" t="s">
        <v>628</v>
      </c>
      <c r="AD970" t="s">
        <v>452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413</v>
      </c>
      <c r="C971" t="s">
        <v>62</v>
      </c>
      <c r="D971" t="s">
        <v>474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452</v>
      </c>
      <c r="AC971" t="s">
        <v>628</v>
      </c>
      <c r="AD971" t="s">
        <v>452</v>
      </c>
      <c r="AE971" t="s">
        <v>614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413</v>
      </c>
      <c r="C972" t="s">
        <v>62</v>
      </c>
      <c r="D972" t="s">
        <v>474</v>
      </c>
      <c r="E972" t="s">
        <v>474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452</v>
      </c>
      <c r="AC972" t="s">
        <v>471</v>
      </c>
      <c r="AD972" t="s">
        <v>141</v>
      </c>
      <c r="AE972" t="s">
        <v>614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413</v>
      </c>
      <c r="C973" t="s">
        <v>62</v>
      </c>
      <c r="D973" t="s">
        <v>477</v>
      </c>
      <c r="E973" t="s">
        <v>474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452</v>
      </c>
      <c r="AC973" t="s">
        <v>471</v>
      </c>
      <c r="AD973" t="s">
        <v>452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413</v>
      </c>
      <c r="C974" t="s">
        <v>62</v>
      </c>
      <c r="D974" t="s">
        <v>477</v>
      </c>
      <c r="E974" t="s">
        <v>477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452</v>
      </c>
      <c r="AC974" t="s">
        <v>471</v>
      </c>
      <c r="AD974" t="s">
        <v>452</v>
      </c>
      <c r="AE974" t="s">
        <v>614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413</v>
      </c>
      <c r="C975" t="s">
        <v>62</v>
      </c>
      <c r="D975" t="s">
        <v>472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452</v>
      </c>
      <c r="AC975" t="s">
        <v>450</v>
      </c>
      <c r="AD975" t="s">
        <v>450</v>
      </c>
      <c r="AE975" t="s">
        <v>614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413</v>
      </c>
      <c r="C976" t="s">
        <v>62</v>
      </c>
      <c r="D976" t="s">
        <v>472</v>
      </c>
      <c r="E976" t="s">
        <v>472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452</v>
      </c>
      <c r="AC976" t="s">
        <v>450</v>
      </c>
      <c r="AD976" t="s">
        <v>452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413</v>
      </c>
      <c r="C977" t="s">
        <v>62</v>
      </c>
      <c r="D977" t="s">
        <v>479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452</v>
      </c>
      <c r="AC977" t="s">
        <v>450</v>
      </c>
      <c r="AD977" t="s">
        <v>452</v>
      </c>
      <c r="AE977" t="s">
        <v>614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413</v>
      </c>
      <c r="C978" t="s">
        <v>62</v>
      </c>
      <c r="D978" t="s">
        <v>479</v>
      </c>
      <c r="E978" t="s">
        <v>479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452</v>
      </c>
      <c r="AC978" t="s">
        <v>141</v>
      </c>
      <c r="AD978" t="s">
        <v>141</v>
      </c>
      <c r="AE978" t="s">
        <v>614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413</v>
      </c>
      <c r="C979" t="s">
        <v>62</v>
      </c>
      <c r="D979" t="s">
        <v>453</v>
      </c>
      <c r="E979" t="s">
        <v>453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452</v>
      </c>
      <c r="AC979" t="s">
        <v>141</v>
      </c>
      <c r="AD979" t="s">
        <v>451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413</v>
      </c>
      <c r="C980" t="s">
        <v>62</v>
      </c>
      <c r="D980" t="s">
        <v>475</v>
      </c>
      <c r="E980" t="s">
        <v>475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452</v>
      </c>
      <c r="AC980" t="s">
        <v>141</v>
      </c>
      <c r="AD980" t="s">
        <v>452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413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452</v>
      </c>
      <c r="AC981" t="s">
        <v>141</v>
      </c>
      <c r="AD981" t="s">
        <v>452</v>
      </c>
      <c r="AE981" t="s">
        <v>614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413</v>
      </c>
      <c r="C982" t="s">
        <v>64</v>
      </c>
      <c r="D982" t="s">
        <v>471</v>
      </c>
      <c r="E982" t="s">
        <v>471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452</v>
      </c>
      <c r="AC982" t="s">
        <v>630</v>
      </c>
      <c r="AD982" t="s">
        <v>452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413</v>
      </c>
      <c r="C983" t="s">
        <v>64</v>
      </c>
      <c r="D983" t="s">
        <v>450</v>
      </c>
      <c r="E983" t="s">
        <v>450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452</v>
      </c>
      <c r="AC983" t="s">
        <v>630</v>
      </c>
      <c r="AD983" t="s">
        <v>452</v>
      </c>
      <c r="AE983" t="s">
        <v>614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413</v>
      </c>
      <c r="C984" t="s">
        <v>64</v>
      </c>
      <c r="D984" t="s">
        <v>450</v>
      </c>
      <c r="E984" t="s">
        <v>477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452</v>
      </c>
      <c r="AC984" t="s">
        <v>630</v>
      </c>
      <c r="AD984" t="s">
        <v>472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413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452</v>
      </c>
      <c r="AC985" t="s">
        <v>473</v>
      </c>
      <c r="AD985" t="s">
        <v>450</v>
      </c>
      <c r="AE985" t="s">
        <v>614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413</v>
      </c>
      <c r="C986" t="s">
        <v>64</v>
      </c>
      <c r="D986" t="s">
        <v>141</v>
      </c>
      <c r="E986" t="s">
        <v>451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452</v>
      </c>
      <c r="AC986" t="s">
        <v>473</v>
      </c>
      <c r="AD986" t="s">
        <v>473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413</v>
      </c>
      <c r="C987" t="s">
        <v>64</v>
      </c>
      <c r="D987" t="s">
        <v>141</v>
      </c>
      <c r="E987" t="s">
        <v>477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452</v>
      </c>
      <c r="AC987" t="s">
        <v>473</v>
      </c>
      <c r="AD987" t="s">
        <v>473</v>
      </c>
      <c r="AE987" t="s">
        <v>614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413</v>
      </c>
      <c r="C988" t="s">
        <v>64</v>
      </c>
      <c r="D988" t="s">
        <v>141</v>
      </c>
      <c r="E988" t="s">
        <v>472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452</v>
      </c>
      <c r="AC988" t="s">
        <v>473</v>
      </c>
      <c r="AD988" t="s">
        <v>452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413</v>
      </c>
      <c r="C989" t="s">
        <v>64</v>
      </c>
      <c r="D989" t="s">
        <v>451</v>
      </c>
      <c r="E989" t="s">
        <v>471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452</v>
      </c>
      <c r="AC989" t="s">
        <v>473</v>
      </c>
      <c r="AD989" t="s">
        <v>452</v>
      </c>
      <c r="AE989" t="s">
        <v>614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413</v>
      </c>
      <c r="C990" t="s">
        <v>64</v>
      </c>
      <c r="D990" t="s">
        <v>451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452</v>
      </c>
      <c r="AC990" t="s">
        <v>473</v>
      </c>
      <c r="AD990" t="s">
        <v>474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413</v>
      </c>
      <c r="C991" t="s">
        <v>64</v>
      </c>
      <c r="D991" t="s">
        <v>451</v>
      </c>
      <c r="E991" t="s">
        <v>451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452</v>
      </c>
      <c r="AC991" t="s">
        <v>452</v>
      </c>
      <c r="AD991" t="s">
        <v>141</v>
      </c>
      <c r="AE991" t="s">
        <v>614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413</v>
      </c>
      <c r="C992" t="s">
        <v>64</v>
      </c>
      <c r="D992" t="s">
        <v>451</v>
      </c>
      <c r="E992" t="s">
        <v>473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452</v>
      </c>
      <c r="AC992" t="s">
        <v>452</v>
      </c>
      <c r="AD992" t="s">
        <v>451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413</v>
      </c>
      <c r="C993" t="s">
        <v>64</v>
      </c>
      <c r="D993" t="s">
        <v>451</v>
      </c>
      <c r="E993" t="s">
        <v>477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452</v>
      </c>
      <c r="AC993" t="s">
        <v>452</v>
      </c>
      <c r="AD993" t="s">
        <v>451</v>
      </c>
      <c r="AE993" t="s">
        <v>614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413</v>
      </c>
      <c r="C994" t="s">
        <v>64</v>
      </c>
      <c r="D994" t="s">
        <v>451</v>
      </c>
      <c r="E994" t="s">
        <v>472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452</v>
      </c>
      <c r="AC994" t="s">
        <v>452</v>
      </c>
      <c r="AD994" t="s">
        <v>473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413</v>
      </c>
      <c r="C995" t="s">
        <v>64</v>
      </c>
      <c r="D995" t="s">
        <v>451</v>
      </c>
      <c r="E995" t="s">
        <v>475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452</v>
      </c>
      <c r="AC995" t="s">
        <v>452</v>
      </c>
      <c r="AD995" t="s">
        <v>452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413</v>
      </c>
      <c r="C996" t="s">
        <v>64</v>
      </c>
      <c r="D996" t="s">
        <v>473</v>
      </c>
      <c r="E996" t="s">
        <v>473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452</v>
      </c>
      <c r="AC996" t="s">
        <v>452</v>
      </c>
      <c r="AD996" t="s">
        <v>452</v>
      </c>
      <c r="AE996" t="s">
        <v>614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413</v>
      </c>
      <c r="C997" t="s">
        <v>64</v>
      </c>
      <c r="D997" t="s">
        <v>452</v>
      </c>
      <c r="E997" t="s">
        <v>452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452</v>
      </c>
      <c r="AC997" t="s">
        <v>452</v>
      </c>
      <c r="AD997" t="s">
        <v>629</v>
      </c>
      <c r="AE997" t="s">
        <v>614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413</v>
      </c>
      <c r="C998" t="s">
        <v>64</v>
      </c>
      <c r="D998" t="s">
        <v>604</v>
      </c>
      <c r="E998" t="s">
        <v>604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452</v>
      </c>
      <c r="AC998" t="s">
        <v>452</v>
      </c>
      <c r="AD998" t="s">
        <v>472</v>
      </c>
      <c r="AE998" t="s">
        <v>614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413</v>
      </c>
      <c r="C999" t="s">
        <v>64</v>
      </c>
      <c r="D999" t="s">
        <v>474</v>
      </c>
      <c r="E999" t="s">
        <v>474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452</v>
      </c>
      <c r="AC999" t="s">
        <v>629</v>
      </c>
      <c r="AD999" t="s">
        <v>450</v>
      </c>
      <c r="AE999" t="s">
        <v>614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413</v>
      </c>
      <c r="C1000" t="s">
        <v>64</v>
      </c>
      <c r="D1000" t="s">
        <v>477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452</v>
      </c>
      <c r="AC1000" t="s">
        <v>629</v>
      </c>
      <c r="AD1000" t="s">
        <v>141</v>
      </c>
      <c r="AE1000" t="s">
        <v>614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413</v>
      </c>
      <c r="C1001" t="s">
        <v>64</v>
      </c>
      <c r="D1001" t="s">
        <v>477</v>
      </c>
      <c r="E1001" t="s">
        <v>477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452</v>
      </c>
      <c r="AC1001" t="s">
        <v>629</v>
      </c>
      <c r="AD1001" t="s">
        <v>451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413</v>
      </c>
      <c r="C1002" t="s">
        <v>64</v>
      </c>
      <c r="D1002" t="s">
        <v>472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452</v>
      </c>
      <c r="AC1002" t="s">
        <v>629</v>
      </c>
      <c r="AD1002" t="s">
        <v>451</v>
      </c>
      <c r="AE1002" t="s">
        <v>614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413</v>
      </c>
      <c r="C1003" t="s">
        <v>64</v>
      </c>
      <c r="D1003" t="s">
        <v>472</v>
      </c>
      <c r="E1003" t="s">
        <v>451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452</v>
      </c>
      <c r="AC1003" t="s">
        <v>629</v>
      </c>
      <c r="AD1003" t="s">
        <v>452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413</v>
      </c>
      <c r="C1004" t="s">
        <v>64</v>
      </c>
      <c r="D1004" t="s">
        <v>472</v>
      </c>
      <c r="E1004" t="s">
        <v>472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452</v>
      </c>
      <c r="AC1004" t="s">
        <v>629</v>
      </c>
      <c r="AD1004" t="s">
        <v>452</v>
      </c>
      <c r="AE1004" t="s">
        <v>614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413</v>
      </c>
      <c r="C1005" t="s">
        <v>64</v>
      </c>
      <c r="D1005" t="s">
        <v>472</v>
      </c>
      <c r="E1005" t="s">
        <v>527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452</v>
      </c>
      <c r="AC1005" t="s">
        <v>629</v>
      </c>
      <c r="AD1005" t="s">
        <v>479</v>
      </c>
      <c r="AE1005" t="s">
        <v>614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413</v>
      </c>
      <c r="C1006" t="s">
        <v>64</v>
      </c>
      <c r="D1006" t="s">
        <v>479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452</v>
      </c>
      <c r="AC1006" t="s">
        <v>474</v>
      </c>
      <c r="AD1006" t="s">
        <v>141</v>
      </c>
      <c r="AE1006" t="s">
        <v>614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413</v>
      </c>
      <c r="C1007" t="s">
        <v>64</v>
      </c>
      <c r="D1007" t="s">
        <v>479</v>
      </c>
      <c r="E1007" t="s">
        <v>479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452</v>
      </c>
      <c r="AC1007" t="s">
        <v>474</v>
      </c>
      <c r="AD1007" t="s">
        <v>452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413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452</v>
      </c>
      <c r="AC1008" t="s">
        <v>474</v>
      </c>
      <c r="AD1008" t="s">
        <v>452</v>
      </c>
      <c r="AE1008" t="s">
        <v>614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413</v>
      </c>
      <c r="C1009" t="s">
        <v>66</v>
      </c>
      <c r="D1009" t="s">
        <v>471</v>
      </c>
      <c r="E1009" t="s">
        <v>471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452</v>
      </c>
      <c r="AC1009" t="s">
        <v>477</v>
      </c>
      <c r="AD1009" t="s">
        <v>452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413</v>
      </c>
      <c r="C1010" t="s">
        <v>66</v>
      </c>
      <c r="D1010" t="s">
        <v>450</v>
      </c>
      <c r="E1010" t="s">
        <v>450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452</v>
      </c>
      <c r="AC1010" t="s">
        <v>477</v>
      </c>
      <c r="AD1010" t="s">
        <v>452</v>
      </c>
      <c r="AE1010" t="s">
        <v>614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413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452</v>
      </c>
      <c r="AC1011" t="s">
        <v>472</v>
      </c>
      <c r="AD1011" t="s">
        <v>450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413</v>
      </c>
      <c r="C1012" t="s">
        <v>66</v>
      </c>
      <c r="D1012" t="s">
        <v>141</v>
      </c>
      <c r="E1012" t="s">
        <v>451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452</v>
      </c>
      <c r="AC1012" t="s">
        <v>472</v>
      </c>
      <c r="AD1012" t="s">
        <v>141</v>
      </c>
      <c r="AE1012" t="s">
        <v>614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413</v>
      </c>
      <c r="C1013" t="s">
        <v>66</v>
      </c>
      <c r="D1013" t="s">
        <v>141</v>
      </c>
      <c r="E1013" t="s">
        <v>473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452</v>
      </c>
      <c r="AC1013" t="s">
        <v>472</v>
      </c>
      <c r="AD1013" t="s">
        <v>451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413</v>
      </c>
      <c r="C1014" t="s">
        <v>66</v>
      </c>
      <c r="D1014" t="s">
        <v>141</v>
      </c>
      <c r="E1014" t="s">
        <v>477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452</v>
      </c>
      <c r="AC1014" t="s">
        <v>472</v>
      </c>
      <c r="AD1014" t="s">
        <v>451</v>
      </c>
      <c r="AE1014" t="s">
        <v>614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413</v>
      </c>
      <c r="C1015" t="s">
        <v>66</v>
      </c>
      <c r="D1015" t="s">
        <v>141</v>
      </c>
      <c r="E1015" t="s">
        <v>472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452</v>
      </c>
      <c r="AC1015" t="s">
        <v>472</v>
      </c>
      <c r="AD1015" t="s">
        <v>452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413</v>
      </c>
      <c r="C1016" t="s">
        <v>66</v>
      </c>
      <c r="D1016" t="s">
        <v>451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452</v>
      </c>
      <c r="AC1016" t="s">
        <v>472</v>
      </c>
      <c r="AD1016" t="s">
        <v>452</v>
      </c>
      <c r="AE1016" t="s">
        <v>614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413</v>
      </c>
      <c r="C1017" t="s">
        <v>66</v>
      </c>
      <c r="D1017" t="s">
        <v>451</v>
      </c>
      <c r="E1017" t="s">
        <v>451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452</v>
      </c>
      <c r="AC1017" t="s">
        <v>472</v>
      </c>
      <c r="AD1017" t="s">
        <v>472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413</v>
      </c>
      <c r="C1018" t="s">
        <v>66</v>
      </c>
      <c r="D1018" t="s">
        <v>451</v>
      </c>
      <c r="E1018" t="s">
        <v>604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452</v>
      </c>
      <c r="AC1018" t="s">
        <v>472</v>
      </c>
      <c r="AD1018" t="s">
        <v>472</v>
      </c>
      <c r="AE1018" t="s">
        <v>614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413</v>
      </c>
      <c r="C1019" t="s">
        <v>66</v>
      </c>
      <c r="D1019" t="s">
        <v>451</v>
      </c>
      <c r="E1019" t="s">
        <v>477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452</v>
      </c>
      <c r="AC1019" t="s">
        <v>614</v>
      </c>
      <c r="AD1019" t="s">
        <v>141</v>
      </c>
      <c r="AE1019" t="s">
        <v>614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413</v>
      </c>
      <c r="C1020" t="s">
        <v>66</v>
      </c>
      <c r="D1020" t="s">
        <v>451</v>
      </c>
      <c r="E1020" t="s">
        <v>472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452</v>
      </c>
      <c r="AC1020" t="s">
        <v>614</v>
      </c>
      <c r="AD1020" t="s">
        <v>452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413</v>
      </c>
      <c r="C1021" t="s">
        <v>66</v>
      </c>
      <c r="D1021" t="s">
        <v>473</v>
      </c>
      <c r="E1021" t="s">
        <v>473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452</v>
      </c>
      <c r="AC1021" t="s">
        <v>614</v>
      </c>
      <c r="AD1021" t="s">
        <v>452</v>
      </c>
      <c r="AE1021" t="s">
        <v>614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413</v>
      </c>
      <c r="C1022" t="s">
        <v>66</v>
      </c>
      <c r="D1022" t="s">
        <v>452</v>
      </c>
      <c r="E1022" t="s">
        <v>452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452</v>
      </c>
      <c r="AC1022" t="s">
        <v>527</v>
      </c>
      <c r="AD1022" t="s">
        <v>452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413</v>
      </c>
      <c r="C1023" t="s">
        <v>66</v>
      </c>
      <c r="D1023" t="s">
        <v>604</v>
      </c>
      <c r="E1023" t="s">
        <v>604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452</v>
      </c>
      <c r="AC1023" t="s">
        <v>527</v>
      </c>
      <c r="AD1023" t="s">
        <v>452</v>
      </c>
      <c r="AE1023" t="s">
        <v>614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413</v>
      </c>
      <c r="C1024" t="s">
        <v>66</v>
      </c>
      <c r="D1024" t="s">
        <v>474</v>
      </c>
      <c r="E1024" t="s">
        <v>474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452</v>
      </c>
      <c r="AC1024" t="s">
        <v>479</v>
      </c>
      <c r="AD1024" t="s">
        <v>141</v>
      </c>
      <c r="AE1024" t="s">
        <v>614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413</v>
      </c>
      <c r="C1025" t="s">
        <v>66</v>
      </c>
      <c r="D1025" t="s">
        <v>477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452</v>
      </c>
      <c r="AC1025" t="s">
        <v>479</v>
      </c>
      <c r="AD1025" t="s">
        <v>452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413</v>
      </c>
      <c r="C1026" t="s">
        <v>66</v>
      </c>
      <c r="D1026" t="s">
        <v>477</v>
      </c>
      <c r="E1026" t="s">
        <v>477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452</v>
      </c>
      <c r="AC1026" t="s">
        <v>479</v>
      </c>
      <c r="AD1026" t="s">
        <v>452</v>
      </c>
      <c r="AE1026" t="s">
        <v>614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413</v>
      </c>
      <c r="C1027" t="s">
        <v>66</v>
      </c>
      <c r="D1027" t="s">
        <v>472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452</v>
      </c>
      <c r="AC1027" t="s">
        <v>453</v>
      </c>
      <c r="AD1027" t="s">
        <v>452</v>
      </c>
      <c r="AE1027" t="s">
        <v>614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413</v>
      </c>
      <c r="C1028" t="s">
        <v>66</v>
      </c>
      <c r="D1028" t="s">
        <v>472</v>
      </c>
      <c r="E1028" t="s">
        <v>451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452</v>
      </c>
      <c r="AC1028" t="s">
        <v>475</v>
      </c>
      <c r="AD1028" t="s">
        <v>452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413</v>
      </c>
      <c r="C1029" t="s">
        <v>66</v>
      </c>
      <c r="D1029" t="s">
        <v>472</v>
      </c>
      <c r="E1029" t="s">
        <v>472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452</v>
      </c>
      <c r="AC1029" t="s">
        <v>475</v>
      </c>
      <c r="AD1029" t="s">
        <v>452</v>
      </c>
      <c r="AE1029" t="s">
        <v>614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413</v>
      </c>
      <c r="C1030" t="s">
        <v>66</v>
      </c>
      <c r="D1030" t="s">
        <v>479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629</v>
      </c>
      <c r="AC1030" t="s">
        <v>450</v>
      </c>
      <c r="AD1030" t="s">
        <v>629</v>
      </c>
      <c r="AE1030" t="s">
        <v>614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413</v>
      </c>
      <c r="C1031" t="s">
        <v>66</v>
      </c>
      <c r="D1031" t="s">
        <v>479</v>
      </c>
      <c r="E1031" t="s">
        <v>479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629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413</v>
      </c>
      <c r="C1032" t="s">
        <v>66</v>
      </c>
      <c r="D1032" t="s">
        <v>453</v>
      </c>
      <c r="E1032" t="s">
        <v>453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629</v>
      </c>
      <c r="AC1032" t="s">
        <v>630</v>
      </c>
      <c r="AD1032" t="s">
        <v>629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413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629</v>
      </c>
      <c r="AC1033" t="s">
        <v>630</v>
      </c>
      <c r="AD1033" t="s">
        <v>629</v>
      </c>
      <c r="AE1033" t="s">
        <v>614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413</v>
      </c>
      <c r="C1034" t="s">
        <v>68</v>
      </c>
      <c r="D1034" t="s">
        <v>603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629</v>
      </c>
      <c r="AC1034" t="s">
        <v>614</v>
      </c>
      <c r="AD1034" t="s">
        <v>629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413</v>
      </c>
      <c r="C1035" t="s">
        <v>68</v>
      </c>
      <c r="D1035" t="s">
        <v>471</v>
      </c>
      <c r="E1035" t="s">
        <v>471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474</v>
      </c>
      <c r="AC1035" t="s">
        <v>471</v>
      </c>
      <c r="AD1035" t="s">
        <v>474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413</v>
      </c>
      <c r="C1036" t="s">
        <v>68</v>
      </c>
      <c r="D1036" t="s">
        <v>471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477</v>
      </c>
      <c r="AC1036" t="s">
        <v>141</v>
      </c>
      <c r="AD1036" t="s">
        <v>477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413</v>
      </c>
      <c r="C1037" t="s">
        <v>68</v>
      </c>
      <c r="D1037" t="s">
        <v>450</v>
      </c>
      <c r="E1037" t="s">
        <v>450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477</v>
      </c>
      <c r="AC1037" t="s">
        <v>630</v>
      </c>
      <c r="AD1037" t="s">
        <v>451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413</v>
      </c>
      <c r="C1038" t="s">
        <v>68</v>
      </c>
      <c r="D1038" t="s">
        <v>450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477</v>
      </c>
      <c r="AC1038" t="s">
        <v>630</v>
      </c>
      <c r="AD1038" t="s">
        <v>477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413</v>
      </c>
      <c r="C1039" t="s">
        <v>68</v>
      </c>
      <c r="D1039" t="s">
        <v>141</v>
      </c>
      <c r="E1039" t="s">
        <v>448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477</v>
      </c>
      <c r="AC1039" t="s">
        <v>477</v>
      </c>
      <c r="AD1039" t="s">
        <v>477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413</v>
      </c>
      <c r="C1040" t="s">
        <v>68</v>
      </c>
      <c r="D1040" t="s">
        <v>141</v>
      </c>
      <c r="E1040" t="s">
        <v>471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477</v>
      </c>
      <c r="AC1040" t="s">
        <v>479</v>
      </c>
      <c r="AD1040" t="s">
        <v>477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413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472</v>
      </c>
      <c r="AC1041" t="s">
        <v>471</v>
      </c>
      <c r="AD1041" t="s">
        <v>629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413</v>
      </c>
      <c r="C1042" t="s">
        <v>68</v>
      </c>
      <c r="D1042" t="s">
        <v>141</v>
      </c>
      <c r="E1042" t="s">
        <v>451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472</v>
      </c>
      <c r="AC1042" t="s">
        <v>471</v>
      </c>
      <c r="AD1042" t="s">
        <v>472</v>
      </c>
      <c r="AE1042" t="s">
        <v>614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413</v>
      </c>
      <c r="C1043" t="s">
        <v>68</v>
      </c>
      <c r="D1043" t="s">
        <v>141</v>
      </c>
      <c r="E1043" t="s">
        <v>473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472</v>
      </c>
      <c r="AC1043" t="s">
        <v>450</v>
      </c>
      <c r="AD1043" t="s">
        <v>450</v>
      </c>
      <c r="AE1043" t="s">
        <v>614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413</v>
      </c>
      <c r="C1044" t="s">
        <v>68</v>
      </c>
      <c r="D1044" t="s">
        <v>141</v>
      </c>
      <c r="E1044" t="s">
        <v>474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472</v>
      </c>
      <c r="AC1044" t="s">
        <v>450</v>
      </c>
      <c r="AD1044" t="s">
        <v>472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413</v>
      </c>
      <c r="C1045" t="s">
        <v>68</v>
      </c>
      <c r="D1045" t="s">
        <v>141</v>
      </c>
      <c r="E1045" t="s">
        <v>477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472</v>
      </c>
      <c r="AC1045" t="s">
        <v>450</v>
      </c>
      <c r="AD1045" t="s">
        <v>472</v>
      </c>
      <c r="AE1045" t="s">
        <v>614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413</v>
      </c>
      <c r="C1046" t="s">
        <v>68</v>
      </c>
      <c r="D1046" t="s">
        <v>141</v>
      </c>
      <c r="E1046" t="s">
        <v>472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472</v>
      </c>
      <c r="AC1046" t="s">
        <v>141</v>
      </c>
      <c r="AD1046" t="s">
        <v>141</v>
      </c>
      <c r="AE1046" t="s">
        <v>614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413</v>
      </c>
      <c r="C1047" t="s">
        <v>68</v>
      </c>
      <c r="D1047" t="s">
        <v>141</v>
      </c>
      <c r="E1047" t="s">
        <v>527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472</v>
      </c>
      <c r="AC1047" t="s">
        <v>141</v>
      </c>
      <c r="AD1047" t="s">
        <v>451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413</v>
      </c>
      <c r="C1048" t="s">
        <v>68</v>
      </c>
      <c r="D1048" t="s">
        <v>451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472</v>
      </c>
      <c r="AC1048" t="s">
        <v>141</v>
      </c>
      <c r="AD1048" t="s">
        <v>472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413</v>
      </c>
      <c r="C1049" t="s">
        <v>68</v>
      </c>
      <c r="D1049" t="s">
        <v>451</v>
      </c>
      <c r="E1049" t="s">
        <v>451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472</v>
      </c>
      <c r="AC1049" t="s">
        <v>141</v>
      </c>
      <c r="AD1049" t="s">
        <v>472</v>
      </c>
      <c r="AE1049" t="s">
        <v>614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413</v>
      </c>
      <c r="C1050" t="s">
        <v>68</v>
      </c>
      <c r="D1050" t="s">
        <v>451</v>
      </c>
      <c r="E1050" t="s">
        <v>473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472</v>
      </c>
      <c r="AC1050" t="s">
        <v>630</v>
      </c>
      <c r="AD1050" t="s">
        <v>451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413</v>
      </c>
      <c r="C1051" t="s">
        <v>68</v>
      </c>
      <c r="D1051" t="s">
        <v>451</v>
      </c>
      <c r="E1051" t="s">
        <v>477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472</v>
      </c>
      <c r="AC1051" t="s">
        <v>630</v>
      </c>
      <c r="AD1051" t="s">
        <v>472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413</v>
      </c>
      <c r="C1052" t="s">
        <v>68</v>
      </c>
      <c r="D1052" t="s">
        <v>451</v>
      </c>
      <c r="E1052" t="s">
        <v>472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472</v>
      </c>
      <c r="AC1052" t="s">
        <v>630</v>
      </c>
      <c r="AD1052" t="s">
        <v>472</v>
      </c>
      <c r="AE1052" t="s">
        <v>614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413</v>
      </c>
      <c r="C1053" t="s">
        <v>68</v>
      </c>
      <c r="D1053" t="s">
        <v>473</v>
      </c>
      <c r="E1053" t="s">
        <v>603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472</v>
      </c>
      <c r="AC1053" t="s">
        <v>630</v>
      </c>
      <c r="AD1053" t="s">
        <v>479</v>
      </c>
      <c r="AE1053" t="s">
        <v>614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413</v>
      </c>
      <c r="C1054" t="s">
        <v>68</v>
      </c>
      <c r="D1054" t="s">
        <v>473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472</v>
      </c>
      <c r="AC1054" t="s">
        <v>473</v>
      </c>
      <c r="AD1054" t="s">
        <v>451</v>
      </c>
      <c r="AE1054" t="s">
        <v>614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413</v>
      </c>
      <c r="C1055" t="s">
        <v>68</v>
      </c>
      <c r="D1055" t="s">
        <v>473</v>
      </c>
      <c r="E1055" t="s">
        <v>451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472</v>
      </c>
      <c r="AC1055" t="s">
        <v>473</v>
      </c>
      <c r="AD1055" t="s">
        <v>472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413</v>
      </c>
      <c r="C1056" t="s">
        <v>68</v>
      </c>
      <c r="D1056" t="s">
        <v>473</v>
      </c>
      <c r="E1056" t="s">
        <v>473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472</v>
      </c>
      <c r="AC1056" t="s">
        <v>473</v>
      </c>
      <c r="AD1056" t="s">
        <v>472</v>
      </c>
      <c r="AE1056" t="s">
        <v>614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413</v>
      </c>
      <c r="C1057" t="s">
        <v>68</v>
      </c>
      <c r="D1057" t="s">
        <v>452</v>
      </c>
      <c r="E1057" t="s">
        <v>452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472</v>
      </c>
      <c r="AC1057" t="s">
        <v>452</v>
      </c>
      <c r="AD1057" t="s">
        <v>452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413</v>
      </c>
      <c r="C1058" t="s">
        <v>68</v>
      </c>
      <c r="D1058" t="s">
        <v>604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472</v>
      </c>
      <c r="AC1058" t="s">
        <v>452</v>
      </c>
      <c r="AD1058" t="s">
        <v>472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413</v>
      </c>
      <c r="C1059" t="s">
        <v>68</v>
      </c>
      <c r="D1059" t="s">
        <v>604</v>
      </c>
      <c r="E1059" t="s">
        <v>451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472</v>
      </c>
      <c r="AC1059" t="s">
        <v>472</v>
      </c>
      <c r="AD1059" t="s">
        <v>141</v>
      </c>
      <c r="AE1059" t="s">
        <v>614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413</v>
      </c>
      <c r="C1060" t="s">
        <v>68</v>
      </c>
      <c r="D1060" t="s">
        <v>604</v>
      </c>
      <c r="E1060" t="s">
        <v>604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472</v>
      </c>
      <c r="AC1060" t="s">
        <v>472</v>
      </c>
      <c r="AD1060" t="s">
        <v>451</v>
      </c>
      <c r="AE1060" t="s">
        <v>614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413</v>
      </c>
      <c r="C1061" t="s">
        <v>68</v>
      </c>
      <c r="D1061" t="s">
        <v>474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472</v>
      </c>
      <c r="AC1061" t="s">
        <v>472</v>
      </c>
      <c r="AD1061" t="s">
        <v>472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413</v>
      </c>
      <c r="C1062" t="s">
        <v>68</v>
      </c>
      <c r="D1062" t="s">
        <v>474</v>
      </c>
      <c r="E1062" t="s">
        <v>474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472</v>
      </c>
      <c r="AC1062" t="s">
        <v>472</v>
      </c>
      <c r="AD1062" t="s">
        <v>472</v>
      </c>
      <c r="AE1062" t="s">
        <v>614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413</v>
      </c>
      <c r="C1063" t="s">
        <v>68</v>
      </c>
      <c r="D1063" t="s">
        <v>474</v>
      </c>
      <c r="E1063" t="s">
        <v>477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472</v>
      </c>
      <c r="AC1063" t="s">
        <v>614</v>
      </c>
      <c r="AD1063" t="s">
        <v>141</v>
      </c>
      <c r="AE1063" t="s">
        <v>614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413</v>
      </c>
      <c r="C1064" t="s">
        <v>68</v>
      </c>
      <c r="D1064" t="s">
        <v>477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472</v>
      </c>
      <c r="AC1064" t="s">
        <v>614</v>
      </c>
      <c r="AD1064" t="s">
        <v>451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413</v>
      </c>
      <c r="C1065" t="s">
        <v>68</v>
      </c>
      <c r="D1065" t="s">
        <v>477</v>
      </c>
      <c r="E1065" t="s">
        <v>474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472</v>
      </c>
      <c r="AC1065" t="s">
        <v>614</v>
      </c>
      <c r="AD1065" t="s">
        <v>472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413</v>
      </c>
      <c r="C1066" t="s">
        <v>68</v>
      </c>
      <c r="D1066" t="s">
        <v>477</v>
      </c>
      <c r="E1066" t="s">
        <v>477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472</v>
      </c>
      <c r="AC1066" t="s">
        <v>614</v>
      </c>
      <c r="AD1066" t="s">
        <v>472</v>
      </c>
      <c r="AE1066" t="s">
        <v>614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413</v>
      </c>
      <c r="C1067" t="s">
        <v>68</v>
      </c>
      <c r="D1067" t="s">
        <v>472</v>
      </c>
      <c r="E1067" t="s">
        <v>471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472</v>
      </c>
      <c r="AC1067" t="s">
        <v>527</v>
      </c>
      <c r="AD1067" t="s">
        <v>472</v>
      </c>
      <c r="AE1067" t="s">
        <v>614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413</v>
      </c>
      <c r="C1068" t="s">
        <v>68</v>
      </c>
      <c r="D1068" t="s">
        <v>472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472</v>
      </c>
      <c r="AC1068" t="s">
        <v>479</v>
      </c>
      <c r="AD1068" t="s">
        <v>472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413</v>
      </c>
      <c r="C1069" t="s">
        <v>68</v>
      </c>
      <c r="D1069" t="s">
        <v>472</v>
      </c>
      <c r="E1069" t="s">
        <v>472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527</v>
      </c>
      <c r="AC1069" t="s">
        <v>471</v>
      </c>
      <c r="AD1069" t="s">
        <v>527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413</v>
      </c>
      <c r="C1070" t="s">
        <v>68</v>
      </c>
      <c r="D1070" t="s">
        <v>472</v>
      </c>
      <c r="E1070" t="s">
        <v>527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527</v>
      </c>
      <c r="AC1070" t="s">
        <v>471</v>
      </c>
      <c r="AD1070" t="s">
        <v>527</v>
      </c>
      <c r="AE1070" t="s">
        <v>614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413</v>
      </c>
      <c r="C1071" t="s">
        <v>68</v>
      </c>
      <c r="D1071" t="s">
        <v>527</v>
      </c>
      <c r="E1071" t="s">
        <v>472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527</v>
      </c>
      <c r="AC1071" t="s">
        <v>473</v>
      </c>
      <c r="AD1071" t="s">
        <v>527</v>
      </c>
      <c r="AE1071" t="s">
        <v>614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413</v>
      </c>
      <c r="C1072" t="s">
        <v>68</v>
      </c>
      <c r="D1072" t="s">
        <v>479</v>
      </c>
      <c r="E1072" t="s">
        <v>471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527</v>
      </c>
      <c r="AC1072" t="s">
        <v>629</v>
      </c>
      <c r="AD1072" t="s">
        <v>527</v>
      </c>
      <c r="AE1072" t="s">
        <v>614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413</v>
      </c>
      <c r="C1073" t="s">
        <v>68</v>
      </c>
      <c r="D1073" t="s">
        <v>479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527</v>
      </c>
      <c r="AC1073" t="s">
        <v>472</v>
      </c>
      <c r="AD1073" t="s">
        <v>527</v>
      </c>
      <c r="AE1073" t="s">
        <v>614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413</v>
      </c>
      <c r="C1074" t="s">
        <v>68</v>
      </c>
      <c r="D1074" t="s">
        <v>479</v>
      </c>
      <c r="E1074" t="s">
        <v>479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527</v>
      </c>
      <c r="AC1074" t="s">
        <v>614</v>
      </c>
      <c r="AD1074" t="s">
        <v>527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413</v>
      </c>
      <c r="C1075" t="s">
        <v>68</v>
      </c>
      <c r="D1075" t="s">
        <v>453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479</v>
      </c>
      <c r="AC1075" t="s">
        <v>141</v>
      </c>
      <c r="AD1075" t="s">
        <v>141</v>
      </c>
      <c r="AE1075" t="s">
        <v>614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413</v>
      </c>
      <c r="C1076" t="s">
        <v>68</v>
      </c>
      <c r="D1076" t="s">
        <v>453</v>
      </c>
      <c r="E1076" t="s">
        <v>453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479</v>
      </c>
      <c r="AC1076" t="s">
        <v>141</v>
      </c>
      <c r="AD1076" t="s">
        <v>479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413</v>
      </c>
      <c r="C1077" t="s">
        <v>68</v>
      </c>
      <c r="D1077" t="s">
        <v>475</v>
      </c>
      <c r="E1077" t="s">
        <v>475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479</v>
      </c>
      <c r="AC1077" t="s">
        <v>141</v>
      </c>
      <c r="AD1077" t="s">
        <v>479</v>
      </c>
      <c r="AE1077" t="s">
        <v>614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414</v>
      </c>
      <c r="C1078" t="s">
        <v>52</v>
      </c>
      <c r="D1078" t="s">
        <v>450</v>
      </c>
      <c r="E1078" t="s">
        <v>450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479</v>
      </c>
      <c r="AC1078" t="s">
        <v>630</v>
      </c>
      <c r="AD1078" t="s">
        <v>479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414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479</v>
      </c>
      <c r="AC1079" t="s">
        <v>630</v>
      </c>
      <c r="AD1079" t="s">
        <v>479</v>
      </c>
      <c r="AE1079" t="s">
        <v>614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414</v>
      </c>
      <c r="C1080" t="s">
        <v>52</v>
      </c>
      <c r="D1080" t="s">
        <v>141</v>
      </c>
      <c r="E1080" t="s">
        <v>451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479</v>
      </c>
      <c r="AC1080" t="s">
        <v>473</v>
      </c>
      <c r="AD1080" t="s">
        <v>479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414</v>
      </c>
      <c r="C1081" t="s">
        <v>52</v>
      </c>
      <c r="D1081" t="s">
        <v>451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479</v>
      </c>
      <c r="AC1081" t="s">
        <v>477</v>
      </c>
      <c r="AD1081" t="s">
        <v>472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414</v>
      </c>
      <c r="C1082" t="s">
        <v>52</v>
      </c>
      <c r="D1082" t="s">
        <v>451</v>
      </c>
      <c r="E1082" t="s">
        <v>451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479</v>
      </c>
      <c r="AC1082" t="s">
        <v>472</v>
      </c>
      <c r="AD1082" t="s">
        <v>141</v>
      </c>
      <c r="AE1082" t="s">
        <v>614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414</v>
      </c>
      <c r="C1083" t="s">
        <v>52</v>
      </c>
      <c r="D1083" t="s">
        <v>479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479</v>
      </c>
      <c r="AC1083" t="s">
        <v>472</v>
      </c>
      <c r="AD1083" t="s">
        <v>451</v>
      </c>
      <c r="AE1083" t="s">
        <v>614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414</v>
      </c>
      <c r="C1084" t="s">
        <v>52</v>
      </c>
      <c r="D1084" t="s">
        <v>479</v>
      </c>
      <c r="E1084" t="s">
        <v>479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479</v>
      </c>
      <c r="AC1084" t="s">
        <v>472</v>
      </c>
      <c r="AD1084" t="s">
        <v>479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414</v>
      </c>
      <c r="C1085" t="s">
        <v>52</v>
      </c>
      <c r="D1085" t="s">
        <v>453</v>
      </c>
      <c r="E1085" t="s">
        <v>453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479</v>
      </c>
      <c r="AC1085" t="s">
        <v>472</v>
      </c>
      <c r="AD1085" t="s">
        <v>479</v>
      </c>
      <c r="AE1085" t="s">
        <v>614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414</v>
      </c>
      <c r="C1086" t="s">
        <v>54</v>
      </c>
      <c r="D1086" t="s">
        <v>471</v>
      </c>
      <c r="E1086" t="s">
        <v>471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479</v>
      </c>
      <c r="AC1086" t="s">
        <v>614</v>
      </c>
      <c r="AD1086" t="s">
        <v>479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414</v>
      </c>
      <c r="C1087" t="s">
        <v>54</v>
      </c>
      <c r="D1087" t="s">
        <v>471</v>
      </c>
      <c r="E1087" t="s">
        <v>450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479</v>
      </c>
      <c r="AC1087" t="s">
        <v>614</v>
      </c>
      <c r="AD1087" t="s">
        <v>479</v>
      </c>
      <c r="AE1087" t="s">
        <v>614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414</v>
      </c>
      <c r="C1088" t="s">
        <v>54</v>
      </c>
      <c r="D1088" t="s">
        <v>450</v>
      </c>
      <c r="E1088" t="s">
        <v>450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479</v>
      </c>
      <c r="AC1088" t="s">
        <v>479</v>
      </c>
      <c r="AD1088" t="s">
        <v>479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414</v>
      </c>
      <c r="C1089" t="s">
        <v>54</v>
      </c>
      <c r="D1089" t="s">
        <v>450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479</v>
      </c>
      <c r="AC1089" t="s">
        <v>479</v>
      </c>
      <c r="AD1089" t="s">
        <v>479</v>
      </c>
      <c r="AE1089" t="s">
        <v>614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414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479</v>
      </c>
      <c r="AC1090" t="s">
        <v>475</v>
      </c>
      <c r="AD1090" t="s">
        <v>479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414</v>
      </c>
      <c r="C1091" t="s">
        <v>54</v>
      </c>
      <c r="D1091" t="s">
        <v>451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479</v>
      </c>
      <c r="AC1091" t="s">
        <v>475</v>
      </c>
      <c r="AD1091" t="s">
        <v>479</v>
      </c>
      <c r="AE1091" t="s">
        <v>614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414</v>
      </c>
      <c r="C1092" t="s">
        <v>54</v>
      </c>
      <c r="D1092" t="s">
        <v>451</v>
      </c>
      <c r="E1092" t="s">
        <v>451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453</v>
      </c>
      <c r="AC1092" t="s">
        <v>471</v>
      </c>
      <c r="AD1092" t="s">
        <v>453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414</v>
      </c>
      <c r="C1093" t="s">
        <v>54</v>
      </c>
      <c r="D1093" t="s">
        <v>527</v>
      </c>
      <c r="E1093" t="s">
        <v>527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453</v>
      </c>
      <c r="AC1093" t="s">
        <v>471</v>
      </c>
      <c r="AD1093" t="s">
        <v>453</v>
      </c>
      <c r="AE1093" t="s">
        <v>614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414</v>
      </c>
      <c r="C1094" t="s">
        <v>54</v>
      </c>
      <c r="D1094" t="s">
        <v>453</v>
      </c>
      <c r="E1094" t="s">
        <v>453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453</v>
      </c>
      <c r="AC1094" t="s">
        <v>450</v>
      </c>
      <c r="AD1094" t="s">
        <v>453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414</v>
      </c>
      <c r="C1095" t="s">
        <v>56</v>
      </c>
      <c r="D1095" t="s">
        <v>471</v>
      </c>
      <c r="E1095" t="s">
        <v>471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453</v>
      </c>
      <c r="AC1095" t="s">
        <v>450</v>
      </c>
      <c r="AD1095" t="s">
        <v>453</v>
      </c>
      <c r="AE1095" t="s">
        <v>614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414</v>
      </c>
      <c r="C1096" t="s">
        <v>56</v>
      </c>
      <c r="D1096" t="s">
        <v>450</v>
      </c>
      <c r="E1096" t="s">
        <v>450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453</v>
      </c>
      <c r="AC1096" t="s">
        <v>141</v>
      </c>
      <c r="AD1096" t="s">
        <v>141</v>
      </c>
      <c r="AE1096" t="s">
        <v>614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414</v>
      </c>
      <c r="C1097" t="s">
        <v>56</v>
      </c>
      <c r="D1097" t="s">
        <v>141</v>
      </c>
      <c r="E1097" t="s">
        <v>471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453</v>
      </c>
      <c r="AC1097" t="s">
        <v>141</v>
      </c>
      <c r="AD1097" t="s">
        <v>453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414</v>
      </c>
      <c r="C1098" t="s">
        <v>56</v>
      </c>
      <c r="D1098" t="s">
        <v>141</v>
      </c>
      <c r="E1098" t="s">
        <v>450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453</v>
      </c>
      <c r="AC1098" t="s">
        <v>141</v>
      </c>
      <c r="AD1098" t="s">
        <v>453</v>
      </c>
      <c r="AE1098" t="s">
        <v>614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414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453</v>
      </c>
      <c r="AC1099" t="s">
        <v>630</v>
      </c>
      <c r="AD1099" t="s">
        <v>453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414</v>
      </c>
      <c r="C1100" t="s">
        <v>56</v>
      </c>
      <c r="D1100" t="s">
        <v>451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453</v>
      </c>
      <c r="AC1100" t="s">
        <v>630</v>
      </c>
      <c r="AD1100" t="s">
        <v>453</v>
      </c>
      <c r="AE1100" t="s">
        <v>614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414</v>
      </c>
      <c r="C1101" t="s">
        <v>56</v>
      </c>
      <c r="D1101" t="s">
        <v>451</v>
      </c>
      <c r="E1101" t="s">
        <v>451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453</v>
      </c>
      <c r="AC1101" t="s">
        <v>473</v>
      </c>
      <c r="AD1101" t="s">
        <v>453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414</v>
      </c>
      <c r="C1102" t="s">
        <v>56</v>
      </c>
      <c r="D1102" t="s">
        <v>451</v>
      </c>
      <c r="E1102" t="s">
        <v>473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453</v>
      </c>
      <c r="AC1102" t="s">
        <v>473</v>
      </c>
      <c r="AD1102" t="s">
        <v>453</v>
      </c>
      <c r="AE1102" t="s">
        <v>614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414</v>
      </c>
      <c r="C1103" t="s">
        <v>56</v>
      </c>
      <c r="D1103" t="s">
        <v>452</v>
      </c>
      <c r="E1103" t="s">
        <v>452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453</v>
      </c>
      <c r="AC1103" t="s">
        <v>473</v>
      </c>
      <c r="AD1103" t="s">
        <v>475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414</v>
      </c>
      <c r="C1104" t="s">
        <v>56</v>
      </c>
      <c r="D1104" t="s">
        <v>479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453</v>
      </c>
      <c r="AC1104" t="s">
        <v>473</v>
      </c>
      <c r="AD1104" t="s">
        <v>475</v>
      </c>
      <c r="AE1104" t="s">
        <v>614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414</v>
      </c>
      <c r="C1105" t="s">
        <v>56</v>
      </c>
      <c r="D1105" t="s">
        <v>453</v>
      </c>
      <c r="E1105" t="s">
        <v>453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453</v>
      </c>
      <c r="AC1105" t="s">
        <v>452</v>
      </c>
      <c r="AD1105" t="s">
        <v>453</v>
      </c>
      <c r="AE1105" t="s">
        <v>614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414</v>
      </c>
      <c r="C1106" t="s">
        <v>58</v>
      </c>
      <c r="D1106" t="s">
        <v>471</v>
      </c>
      <c r="E1106" t="s">
        <v>471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453</v>
      </c>
      <c r="AC1106" t="s">
        <v>629</v>
      </c>
      <c r="AD1106" t="s">
        <v>141</v>
      </c>
      <c r="AE1106" t="s">
        <v>614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414</v>
      </c>
      <c r="C1107" t="s">
        <v>58</v>
      </c>
      <c r="D1107" t="s">
        <v>450</v>
      </c>
      <c r="E1107" t="s">
        <v>450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453</v>
      </c>
      <c r="AC1107" t="s">
        <v>629</v>
      </c>
      <c r="AD1107" t="s">
        <v>472</v>
      </c>
      <c r="AE1107" t="s">
        <v>614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414</v>
      </c>
      <c r="C1108" t="s">
        <v>58</v>
      </c>
      <c r="D1108" t="s">
        <v>450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453</v>
      </c>
      <c r="AC1108" t="s">
        <v>629</v>
      </c>
      <c r="AD1108" t="s">
        <v>453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414</v>
      </c>
      <c r="C1109" t="s">
        <v>58</v>
      </c>
      <c r="D1109" t="s">
        <v>141</v>
      </c>
      <c r="E1109" t="s">
        <v>450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453</v>
      </c>
      <c r="AC1109" t="s">
        <v>629</v>
      </c>
      <c r="AD1109" t="s">
        <v>453</v>
      </c>
      <c r="AE1109" t="s">
        <v>614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414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453</v>
      </c>
      <c r="AC1110" t="s">
        <v>629</v>
      </c>
      <c r="AD1110" t="s">
        <v>475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414</v>
      </c>
      <c r="C1111" t="s">
        <v>58</v>
      </c>
      <c r="D1111" t="s">
        <v>451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453</v>
      </c>
      <c r="AC1111" t="s">
        <v>474</v>
      </c>
      <c r="AD1111" t="s">
        <v>453</v>
      </c>
      <c r="AE1111" t="s">
        <v>614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414</v>
      </c>
      <c r="C1112" t="s">
        <v>58</v>
      </c>
      <c r="D1112" t="s">
        <v>451</v>
      </c>
      <c r="E1112" t="s">
        <v>451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453</v>
      </c>
      <c r="AC1112" t="s">
        <v>477</v>
      </c>
      <c r="AD1112" t="s">
        <v>453</v>
      </c>
      <c r="AE1112" t="s">
        <v>614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414</v>
      </c>
      <c r="C1113" t="s">
        <v>58</v>
      </c>
      <c r="D1113" t="s">
        <v>451</v>
      </c>
      <c r="E1113" t="s">
        <v>473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453</v>
      </c>
      <c r="AC1113" t="s">
        <v>472</v>
      </c>
      <c r="AD1113" t="s">
        <v>141</v>
      </c>
      <c r="AE1113" t="s">
        <v>614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414</v>
      </c>
      <c r="C1114" t="s">
        <v>58</v>
      </c>
      <c r="D1114" t="s">
        <v>451</v>
      </c>
      <c r="E1114" t="s">
        <v>475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453</v>
      </c>
      <c r="AC1114" t="s">
        <v>472</v>
      </c>
      <c r="AD1114" t="s">
        <v>453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414</v>
      </c>
      <c r="C1115" t="s">
        <v>58</v>
      </c>
      <c r="D1115" t="s">
        <v>452</v>
      </c>
      <c r="E1115" t="s">
        <v>452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453</v>
      </c>
      <c r="AC1115" t="s">
        <v>472</v>
      </c>
      <c r="AD1115" t="s">
        <v>453</v>
      </c>
      <c r="AE1115" t="s">
        <v>614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414</v>
      </c>
      <c r="C1116" t="s">
        <v>58</v>
      </c>
      <c r="D1116" t="s">
        <v>472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453</v>
      </c>
      <c r="AC1116" t="s">
        <v>472</v>
      </c>
      <c r="AD1116" t="s">
        <v>475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414</v>
      </c>
      <c r="C1117" t="s">
        <v>58</v>
      </c>
      <c r="D1117" t="s">
        <v>472</v>
      </c>
      <c r="E1117" t="s">
        <v>472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453</v>
      </c>
      <c r="AC1117" t="s">
        <v>472</v>
      </c>
      <c r="AD1117" t="s">
        <v>475</v>
      </c>
      <c r="AE1117" t="s">
        <v>614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414</v>
      </c>
      <c r="C1118" t="s">
        <v>58</v>
      </c>
      <c r="D1118" t="s">
        <v>479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453</v>
      </c>
      <c r="AC1118" t="s">
        <v>614</v>
      </c>
      <c r="AD1118" t="s">
        <v>141</v>
      </c>
      <c r="AE1118" t="s">
        <v>614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414</v>
      </c>
      <c r="C1119" t="s">
        <v>58</v>
      </c>
      <c r="D1119" t="s">
        <v>479</v>
      </c>
      <c r="E1119" t="s">
        <v>479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453</v>
      </c>
      <c r="AC1119" t="s">
        <v>614</v>
      </c>
      <c r="AD1119" t="s">
        <v>453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414</v>
      </c>
      <c r="C1120" t="s">
        <v>58</v>
      </c>
      <c r="D1120" t="s">
        <v>453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453</v>
      </c>
      <c r="AC1120" t="s">
        <v>614</v>
      </c>
      <c r="AD1120" t="s">
        <v>453</v>
      </c>
      <c r="AE1120" t="s">
        <v>614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414</v>
      </c>
      <c r="C1121" t="s">
        <v>58</v>
      </c>
      <c r="D1121" t="s">
        <v>453</v>
      </c>
      <c r="E1121" t="s">
        <v>453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453</v>
      </c>
      <c r="AC1121" t="s">
        <v>614</v>
      </c>
      <c r="AD1121" t="s">
        <v>475</v>
      </c>
      <c r="AE1121" t="s">
        <v>614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414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453</v>
      </c>
      <c r="AC1122" t="s">
        <v>479</v>
      </c>
      <c r="AD1122" t="s">
        <v>449</v>
      </c>
      <c r="AE1122" t="s">
        <v>614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414</v>
      </c>
      <c r="C1123" t="s">
        <v>60</v>
      </c>
      <c r="D1123" t="s">
        <v>603</v>
      </c>
      <c r="E1123" t="s">
        <v>603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453</v>
      </c>
      <c r="AC1123" t="s">
        <v>479</v>
      </c>
      <c r="AD1123" t="s">
        <v>453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414</v>
      </c>
      <c r="C1124" t="s">
        <v>60</v>
      </c>
      <c r="D1124" t="s">
        <v>471</v>
      </c>
      <c r="E1124" t="s">
        <v>471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453</v>
      </c>
      <c r="AC1124" t="s">
        <v>479</v>
      </c>
      <c r="AD1124" t="s">
        <v>453</v>
      </c>
      <c r="AE1124" t="s">
        <v>614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414</v>
      </c>
      <c r="C1125" t="s">
        <v>60</v>
      </c>
      <c r="D1125" t="s">
        <v>471</v>
      </c>
      <c r="E1125" t="s">
        <v>451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453</v>
      </c>
      <c r="AC1125" t="s">
        <v>453</v>
      </c>
      <c r="AD1125" t="s">
        <v>453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414</v>
      </c>
      <c r="C1126" t="s">
        <v>60</v>
      </c>
      <c r="D1126" t="s">
        <v>450</v>
      </c>
      <c r="E1126" t="s">
        <v>471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453</v>
      </c>
      <c r="AC1126" t="s">
        <v>453</v>
      </c>
      <c r="AD1126" t="s">
        <v>453</v>
      </c>
      <c r="AE1126" t="s">
        <v>614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414</v>
      </c>
      <c r="C1127" t="s">
        <v>60</v>
      </c>
      <c r="D1127" t="s">
        <v>450</v>
      </c>
      <c r="E1127" t="s">
        <v>450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453</v>
      </c>
      <c r="AC1127" t="s">
        <v>475</v>
      </c>
      <c r="AD1127" t="s">
        <v>453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414</v>
      </c>
      <c r="C1128" t="s">
        <v>60</v>
      </c>
      <c r="D1128" t="s">
        <v>450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453</v>
      </c>
      <c r="AC1128" t="s">
        <v>475</v>
      </c>
      <c r="AD1128" t="s">
        <v>453</v>
      </c>
      <c r="AE1128" t="s">
        <v>614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414</v>
      </c>
      <c r="C1129" t="s">
        <v>60</v>
      </c>
      <c r="D1129" t="s">
        <v>450</v>
      </c>
      <c r="E1129" t="s">
        <v>473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453</v>
      </c>
      <c r="AC1129" t="s">
        <v>475</v>
      </c>
      <c r="AD1129" t="s">
        <v>475</v>
      </c>
      <c r="AE1129" t="s">
        <v>614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414</v>
      </c>
      <c r="C1130" t="s">
        <v>60</v>
      </c>
      <c r="D1130" t="s">
        <v>450</v>
      </c>
      <c r="E1130" t="s">
        <v>452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475</v>
      </c>
      <c r="AC1130" t="s">
        <v>141</v>
      </c>
      <c r="AD1130" t="s">
        <v>475</v>
      </c>
      <c r="AE1130" t="s">
        <v>614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414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475</v>
      </c>
      <c r="AC1131" t="s">
        <v>630</v>
      </c>
      <c r="AD1131" t="s">
        <v>475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414</v>
      </c>
      <c r="C1132" t="s">
        <v>60</v>
      </c>
      <c r="D1132" t="s">
        <v>141</v>
      </c>
      <c r="E1132" t="s">
        <v>472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475</v>
      </c>
      <c r="AC1132" t="s">
        <v>630</v>
      </c>
      <c r="AD1132" t="s">
        <v>475</v>
      </c>
      <c r="AE1132" t="s">
        <v>614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414</v>
      </c>
      <c r="C1133" t="s">
        <v>60</v>
      </c>
      <c r="D1133" t="s">
        <v>451</v>
      </c>
      <c r="E1133" t="s">
        <v>471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475</v>
      </c>
      <c r="AC1133" t="s">
        <v>629</v>
      </c>
      <c r="AD1133" t="s">
        <v>475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414</v>
      </c>
      <c r="C1134" t="s">
        <v>60</v>
      </c>
      <c r="D1134" t="s">
        <v>451</v>
      </c>
      <c r="E1134" t="s">
        <v>450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475</v>
      </c>
      <c r="AC1134" t="s">
        <v>629</v>
      </c>
      <c r="AD1134" t="s">
        <v>475</v>
      </c>
      <c r="AE1134" t="s">
        <v>614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414</v>
      </c>
      <c r="C1135" t="s">
        <v>60</v>
      </c>
      <c r="D1135" t="s">
        <v>451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475</v>
      </c>
      <c r="AC1135" t="s">
        <v>472</v>
      </c>
      <c r="AD1135" t="s">
        <v>141</v>
      </c>
      <c r="AE1135" t="s">
        <v>614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414</v>
      </c>
      <c r="C1136" t="s">
        <v>60</v>
      </c>
      <c r="D1136" t="s">
        <v>451</v>
      </c>
      <c r="E1136" t="s">
        <v>451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475</v>
      </c>
      <c r="AC1136" t="s">
        <v>472</v>
      </c>
      <c r="AD1136" t="s">
        <v>475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414</v>
      </c>
      <c r="C1137" t="s">
        <v>60</v>
      </c>
      <c r="D1137" t="s">
        <v>451</v>
      </c>
      <c r="E1137" t="s">
        <v>473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475</v>
      </c>
      <c r="AC1137" t="s">
        <v>472</v>
      </c>
      <c r="AD1137" t="s">
        <v>475</v>
      </c>
      <c r="AE1137" t="s">
        <v>614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414</v>
      </c>
      <c r="C1138" t="s">
        <v>60</v>
      </c>
      <c r="D1138" t="s">
        <v>451</v>
      </c>
      <c r="E1138" t="s">
        <v>472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475</v>
      </c>
      <c r="AC1138" t="s">
        <v>614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414</v>
      </c>
      <c r="C1139" t="s">
        <v>60</v>
      </c>
      <c r="D1139" t="s">
        <v>451</v>
      </c>
      <c r="E1139" t="s">
        <v>479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475</v>
      </c>
      <c r="AC1139" t="s">
        <v>614</v>
      </c>
      <c r="AD1139" t="s">
        <v>141</v>
      </c>
      <c r="AE1139" t="s">
        <v>614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414</v>
      </c>
      <c r="C1140" t="s">
        <v>60</v>
      </c>
      <c r="D1140" t="s">
        <v>473</v>
      </c>
      <c r="E1140" t="s">
        <v>451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475</v>
      </c>
      <c r="AC1140" t="s">
        <v>614</v>
      </c>
      <c r="AD1140" t="s">
        <v>475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414</v>
      </c>
      <c r="C1141" t="s">
        <v>60</v>
      </c>
      <c r="D1141" t="s">
        <v>473</v>
      </c>
      <c r="E1141" t="s">
        <v>473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475</v>
      </c>
      <c r="AC1141" t="s">
        <v>614</v>
      </c>
      <c r="AD1141" t="s">
        <v>475</v>
      </c>
      <c r="AE1141" t="s">
        <v>614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414</v>
      </c>
      <c r="C1142" t="s">
        <v>60</v>
      </c>
      <c r="D1142" t="s">
        <v>452</v>
      </c>
      <c r="E1142" t="s">
        <v>452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475</v>
      </c>
      <c r="AC1142" t="s">
        <v>479</v>
      </c>
      <c r="AD1142" t="s">
        <v>475</v>
      </c>
      <c r="AE1142" t="s">
        <v>614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414</v>
      </c>
      <c r="C1143" t="s">
        <v>60</v>
      </c>
      <c r="D1143" t="s">
        <v>477</v>
      </c>
      <c r="E1143" t="s">
        <v>477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614</v>
      </c>
      <c r="AE1143" t="s">
        <v>614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414</v>
      </c>
      <c r="C1144" t="s">
        <v>60</v>
      </c>
      <c r="D1144" t="s">
        <v>472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628</v>
      </c>
      <c r="AC1144" t="s">
        <v>472</v>
      </c>
      <c r="AD1144" t="s">
        <v>628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414</v>
      </c>
      <c r="C1145" t="s">
        <v>60</v>
      </c>
      <c r="D1145" t="s">
        <v>472</v>
      </c>
      <c r="E1145" t="s">
        <v>451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471</v>
      </c>
      <c r="AC1145" t="s">
        <v>471</v>
      </c>
      <c r="AD1145" t="s">
        <v>471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414</v>
      </c>
      <c r="C1146" t="s">
        <v>60</v>
      </c>
      <c r="D1146" t="s">
        <v>472</v>
      </c>
      <c r="E1146" t="s">
        <v>472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471</v>
      </c>
      <c r="AC1146" t="s">
        <v>471</v>
      </c>
      <c r="AD1146" t="s">
        <v>471</v>
      </c>
      <c r="AE1146" t="s">
        <v>614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414</v>
      </c>
      <c r="C1147" t="s">
        <v>60</v>
      </c>
      <c r="D1147" t="s">
        <v>479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471</v>
      </c>
      <c r="AC1147" t="s">
        <v>471</v>
      </c>
      <c r="AD1147" t="s">
        <v>450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414</v>
      </c>
      <c r="C1148" t="s">
        <v>60</v>
      </c>
      <c r="D1148" t="s">
        <v>479</v>
      </c>
      <c r="E1148" t="s">
        <v>479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471</v>
      </c>
      <c r="AC1148" t="s">
        <v>141</v>
      </c>
      <c r="AD1148" t="s">
        <v>471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414</v>
      </c>
      <c r="C1149" t="s">
        <v>60</v>
      </c>
      <c r="D1149" t="s">
        <v>453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471</v>
      </c>
      <c r="AC1149" t="s">
        <v>141</v>
      </c>
      <c r="AD1149" t="s">
        <v>471</v>
      </c>
      <c r="AE1149" t="s">
        <v>614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414</v>
      </c>
      <c r="C1150" t="s">
        <v>60</v>
      </c>
      <c r="D1150" t="s">
        <v>453</v>
      </c>
      <c r="E1150" t="s">
        <v>453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471</v>
      </c>
      <c r="AC1150" t="s">
        <v>141</v>
      </c>
      <c r="AD1150" t="s">
        <v>451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414</v>
      </c>
      <c r="C1151" t="s">
        <v>60</v>
      </c>
      <c r="D1151" t="s">
        <v>453</v>
      </c>
      <c r="E1151" t="s">
        <v>475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471</v>
      </c>
      <c r="AC1151" t="s">
        <v>630</v>
      </c>
      <c r="AD1151" t="s">
        <v>471</v>
      </c>
      <c r="AE1151" t="s">
        <v>614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414</v>
      </c>
      <c r="C1152" t="s">
        <v>60</v>
      </c>
      <c r="D1152" t="s">
        <v>475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471</v>
      </c>
      <c r="AC1152" t="s">
        <v>630</v>
      </c>
      <c r="AD1152" t="s">
        <v>451</v>
      </c>
      <c r="AE1152" t="s">
        <v>614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414</v>
      </c>
      <c r="C1153" t="s">
        <v>60</v>
      </c>
      <c r="D1153" t="s">
        <v>475</v>
      </c>
      <c r="E1153" t="s">
        <v>475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471</v>
      </c>
      <c r="AC1153" t="s">
        <v>473</v>
      </c>
      <c r="AD1153" t="s">
        <v>471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414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471</v>
      </c>
      <c r="AC1154" t="s">
        <v>473</v>
      </c>
      <c r="AD1154" t="s">
        <v>471</v>
      </c>
      <c r="AE1154" t="s">
        <v>614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414</v>
      </c>
      <c r="C1155" t="s">
        <v>62</v>
      </c>
      <c r="D1155" t="s">
        <v>471</v>
      </c>
      <c r="E1155" t="s">
        <v>471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471</v>
      </c>
      <c r="AC1155" t="s">
        <v>473</v>
      </c>
      <c r="AD1155" t="s">
        <v>451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414</v>
      </c>
      <c r="C1156" t="s">
        <v>62</v>
      </c>
      <c r="D1156" t="s">
        <v>450</v>
      </c>
      <c r="E1156" t="s">
        <v>450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471</v>
      </c>
      <c r="AC1156" t="s">
        <v>473</v>
      </c>
      <c r="AD1156" t="s">
        <v>451</v>
      </c>
      <c r="AE1156" t="s">
        <v>614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414</v>
      </c>
      <c r="C1157" t="s">
        <v>62</v>
      </c>
      <c r="D1157" t="s">
        <v>450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471</v>
      </c>
      <c r="AC1157" t="s">
        <v>629</v>
      </c>
      <c r="AD1157" t="s">
        <v>471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414</v>
      </c>
      <c r="C1158" t="s">
        <v>62</v>
      </c>
      <c r="D1158" t="s">
        <v>141</v>
      </c>
      <c r="E1158" t="s">
        <v>450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471</v>
      </c>
      <c r="AC1158" t="s">
        <v>629</v>
      </c>
      <c r="AD1158" t="s">
        <v>471</v>
      </c>
      <c r="AE1158" t="s">
        <v>614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414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471</v>
      </c>
      <c r="AC1159" t="s">
        <v>629</v>
      </c>
      <c r="AD1159" t="s">
        <v>451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414</v>
      </c>
      <c r="C1160" t="s">
        <v>62</v>
      </c>
      <c r="D1160" t="s">
        <v>141</v>
      </c>
      <c r="E1160" t="s">
        <v>451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471</v>
      </c>
      <c r="AC1160" t="s">
        <v>629</v>
      </c>
      <c r="AD1160" t="s">
        <v>451</v>
      </c>
      <c r="AE1160" t="s">
        <v>614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414</v>
      </c>
      <c r="C1161" t="s">
        <v>62</v>
      </c>
      <c r="D1161" t="s">
        <v>141</v>
      </c>
      <c r="E1161" t="s">
        <v>472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471</v>
      </c>
      <c r="AC1161" t="s">
        <v>629</v>
      </c>
      <c r="AD1161" t="s">
        <v>629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414</v>
      </c>
      <c r="C1162" t="s">
        <v>62</v>
      </c>
      <c r="D1162" t="s">
        <v>451</v>
      </c>
      <c r="E1162" t="s">
        <v>471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471</v>
      </c>
      <c r="AC1162" t="s">
        <v>472</v>
      </c>
      <c r="AD1162" t="s">
        <v>471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414</v>
      </c>
      <c r="C1163" t="s">
        <v>62</v>
      </c>
      <c r="D1163" t="s">
        <v>451</v>
      </c>
      <c r="E1163" t="s">
        <v>450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471</v>
      </c>
      <c r="AC1163" t="s">
        <v>472</v>
      </c>
      <c r="AD1163" t="s">
        <v>471</v>
      </c>
      <c r="AE1163" t="s">
        <v>614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414</v>
      </c>
      <c r="C1164" t="s">
        <v>62</v>
      </c>
      <c r="D1164" t="s">
        <v>451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471</v>
      </c>
      <c r="AC1164" t="s">
        <v>472</v>
      </c>
      <c r="AD1164" t="s">
        <v>450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414</v>
      </c>
      <c r="C1165" t="s">
        <v>62</v>
      </c>
      <c r="D1165" t="s">
        <v>451</v>
      </c>
      <c r="E1165" t="s">
        <v>451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471</v>
      </c>
      <c r="AC1165" t="s">
        <v>472</v>
      </c>
      <c r="AD1165" t="s">
        <v>451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414</v>
      </c>
      <c r="C1166" t="s">
        <v>62</v>
      </c>
      <c r="D1166" t="s">
        <v>451</v>
      </c>
      <c r="E1166" t="s">
        <v>473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471</v>
      </c>
      <c r="AC1166" t="s">
        <v>472</v>
      </c>
      <c r="AD1166" t="s">
        <v>451</v>
      </c>
      <c r="AE1166" t="s">
        <v>614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414</v>
      </c>
      <c r="C1167" t="s">
        <v>62</v>
      </c>
      <c r="D1167" t="s">
        <v>451</v>
      </c>
      <c r="E1167" t="s">
        <v>474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471</v>
      </c>
      <c r="AC1167" t="s">
        <v>614</v>
      </c>
      <c r="AD1167" t="s">
        <v>450</v>
      </c>
      <c r="AE1167" t="s">
        <v>614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414</v>
      </c>
      <c r="C1168" t="s">
        <v>62</v>
      </c>
      <c r="D1168" t="s">
        <v>451</v>
      </c>
      <c r="E1168" t="s">
        <v>472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471</v>
      </c>
      <c r="AC1168" t="s">
        <v>614</v>
      </c>
      <c r="AD1168" t="s">
        <v>451</v>
      </c>
      <c r="AE1168" t="s">
        <v>614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414</v>
      </c>
      <c r="C1169" t="s">
        <v>62</v>
      </c>
      <c r="D1169" t="s">
        <v>473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471</v>
      </c>
      <c r="AC1169" t="s">
        <v>527</v>
      </c>
      <c r="AD1169" t="s">
        <v>471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414</v>
      </c>
      <c r="C1170" t="s">
        <v>62</v>
      </c>
      <c r="D1170" t="s">
        <v>473</v>
      </c>
      <c r="E1170" t="s">
        <v>451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471</v>
      </c>
      <c r="AC1170" t="s">
        <v>479</v>
      </c>
      <c r="AD1170" t="s">
        <v>471</v>
      </c>
      <c r="AE1170" t="s">
        <v>614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414</v>
      </c>
      <c r="C1171" t="s">
        <v>62</v>
      </c>
      <c r="D1171" t="s">
        <v>473</v>
      </c>
      <c r="E1171" t="s">
        <v>473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450</v>
      </c>
      <c r="AC1171" t="s">
        <v>628</v>
      </c>
      <c r="AD1171" t="s">
        <v>450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414</v>
      </c>
      <c r="C1172" t="s">
        <v>62</v>
      </c>
      <c r="D1172" t="s">
        <v>452</v>
      </c>
      <c r="E1172" t="s">
        <v>452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450</v>
      </c>
      <c r="AC1172" t="s">
        <v>628</v>
      </c>
      <c r="AD1172" t="s">
        <v>450</v>
      </c>
      <c r="AE1172" t="s">
        <v>614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414</v>
      </c>
      <c r="C1173" t="s">
        <v>62</v>
      </c>
      <c r="D1173" t="s">
        <v>604</v>
      </c>
      <c r="E1173" t="s">
        <v>604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450</v>
      </c>
      <c r="AC1173" t="s">
        <v>471</v>
      </c>
      <c r="AD1173" t="s">
        <v>450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414</v>
      </c>
      <c r="C1174" t="s">
        <v>62</v>
      </c>
      <c r="D1174" t="s">
        <v>477</v>
      </c>
      <c r="E1174" t="s">
        <v>477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450</v>
      </c>
      <c r="AC1174" t="s">
        <v>471</v>
      </c>
      <c r="AD1174" t="s">
        <v>450</v>
      </c>
      <c r="AE1174" t="s">
        <v>614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414</v>
      </c>
      <c r="C1175" t="s">
        <v>62</v>
      </c>
      <c r="D1175" t="s">
        <v>472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450</v>
      </c>
      <c r="AC1175" t="s">
        <v>471</v>
      </c>
      <c r="AD1175" t="s">
        <v>451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414</v>
      </c>
      <c r="C1176" t="s">
        <v>62</v>
      </c>
      <c r="D1176" t="s">
        <v>472</v>
      </c>
      <c r="E1176" t="s">
        <v>472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450</v>
      </c>
      <c r="AC1176" t="s">
        <v>450</v>
      </c>
      <c r="AD1176" t="s">
        <v>471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414</v>
      </c>
      <c r="C1177" t="s">
        <v>62</v>
      </c>
      <c r="D1177" t="s">
        <v>479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450</v>
      </c>
      <c r="AC1177" t="s">
        <v>450</v>
      </c>
      <c r="AD1177" t="s">
        <v>450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414</v>
      </c>
      <c r="C1178" t="s">
        <v>62</v>
      </c>
      <c r="D1178" t="s">
        <v>479</v>
      </c>
      <c r="E1178" t="s">
        <v>479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450</v>
      </c>
      <c r="AC1178" t="s">
        <v>450</v>
      </c>
      <c r="AD1178" t="s">
        <v>450</v>
      </c>
      <c r="AE1178" t="s">
        <v>614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414</v>
      </c>
      <c r="C1179" t="s">
        <v>62</v>
      </c>
      <c r="D1179" t="s">
        <v>453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450</v>
      </c>
      <c r="AC1179" t="s">
        <v>450</v>
      </c>
      <c r="AD1179" t="s">
        <v>141</v>
      </c>
      <c r="AE1179" t="s">
        <v>614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414</v>
      </c>
      <c r="C1180" t="s">
        <v>62</v>
      </c>
      <c r="D1180" t="s">
        <v>453</v>
      </c>
      <c r="E1180" t="s">
        <v>453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450</v>
      </c>
      <c r="AC1180" t="s">
        <v>450</v>
      </c>
      <c r="AD1180" t="s">
        <v>451</v>
      </c>
      <c r="AE1180" t="s">
        <v>614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414</v>
      </c>
      <c r="C1181" t="s">
        <v>62</v>
      </c>
      <c r="D1181" t="s">
        <v>475</v>
      </c>
      <c r="E1181" t="s">
        <v>475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450</v>
      </c>
      <c r="AC1181" t="s">
        <v>141</v>
      </c>
      <c r="AD1181" t="s">
        <v>471</v>
      </c>
      <c r="AE1181" t="s">
        <v>614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414</v>
      </c>
      <c r="C1182" t="s">
        <v>64</v>
      </c>
      <c r="D1182" t="s">
        <v>471</v>
      </c>
      <c r="E1182" t="s">
        <v>471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450</v>
      </c>
      <c r="AC1182" t="s">
        <v>141</v>
      </c>
      <c r="AD1182" t="s">
        <v>450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414</v>
      </c>
      <c r="C1183" t="s">
        <v>64</v>
      </c>
      <c r="D1183" t="s">
        <v>450</v>
      </c>
      <c r="E1183" t="s">
        <v>450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450</v>
      </c>
      <c r="AC1183" t="s">
        <v>141</v>
      </c>
      <c r="AD1183" t="s">
        <v>450</v>
      </c>
      <c r="AE1183" t="s">
        <v>614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414</v>
      </c>
      <c r="C1184" t="s">
        <v>64</v>
      </c>
      <c r="D1184" t="s">
        <v>450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450</v>
      </c>
      <c r="AC1184" t="s">
        <v>630</v>
      </c>
      <c r="AD1184" t="s">
        <v>450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414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450</v>
      </c>
      <c r="AC1185" t="s">
        <v>630</v>
      </c>
      <c r="AD1185" t="s">
        <v>450</v>
      </c>
      <c r="AE1185" t="s">
        <v>614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414</v>
      </c>
      <c r="C1186" t="s">
        <v>64</v>
      </c>
      <c r="D1186" t="s">
        <v>141</v>
      </c>
      <c r="E1186" t="s">
        <v>451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450</v>
      </c>
      <c r="AC1186" t="s">
        <v>630</v>
      </c>
      <c r="AD1186" t="s">
        <v>452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414</v>
      </c>
      <c r="C1187" t="s">
        <v>64</v>
      </c>
      <c r="D1187" t="s">
        <v>141</v>
      </c>
      <c r="E1187" t="s">
        <v>473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450</v>
      </c>
      <c r="AC1187" t="s">
        <v>473</v>
      </c>
      <c r="AD1187" t="s">
        <v>471</v>
      </c>
      <c r="AE1187" t="s">
        <v>614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414</v>
      </c>
      <c r="C1188" t="s">
        <v>64</v>
      </c>
      <c r="D1188" t="s">
        <v>141</v>
      </c>
      <c r="E1188" t="s">
        <v>472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450</v>
      </c>
      <c r="AC1188" t="s">
        <v>473</v>
      </c>
      <c r="AD1188" t="s">
        <v>450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414</v>
      </c>
      <c r="C1189" t="s">
        <v>64</v>
      </c>
      <c r="D1189" t="s">
        <v>141</v>
      </c>
      <c r="E1189" t="s">
        <v>479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450</v>
      </c>
      <c r="AC1189" t="s">
        <v>473</v>
      </c>
      <c r="AD1189" t="s">
        <v>450</v>
      </c>
      <c r="AE1189" t="s">
        <v>614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414</v>
      </c>
      <c r="C1190" t="s">
        <v>64</v>
      </c>
      <c r="D1190" t="s">
        <v>451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450</v>
      </c>
      <c r="AC1190" t="s">
        <v>473</v>
      </c>
      <c r="AD1190" t="s">
        <v>141</v>
      </c>
      <c r="AE1190" t="s">
        <v>614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414</v>
      </c>
      <c r="C1191" t="s">
        <v>64</v>
      </c>
      <c r="D1191" t="s">
        <v>451</v>
      </c>
      <c r="E1191" t="s">
        <v>451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450</v>
      </c>
      <c r="AC1191" t="s">
        <v>473</v>
      </c>
      <c r="AD1191" t="s">
        <v>452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414</v>
      </c>
      <c r="C1192" t="s">
        <v>64</v>
      </c>
      <c r="D1192" t="s">
        <v>451</v>
      </c>
      <c r="E1192" t="s">
        <v>473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450</v>
      </c>
      <c r="AC1192" t="s">
        <v>473</v>
      </c>
      <c r="AD1192" t="s">
        <v>629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414</v>
      </c>
      <c r="C1193" t="s">
        <v>64</v>
      </c>
      <c r="D1193" t="s">
        <v>451</v>
      </c>
      <c r="E1193" t="s">
        <v>472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450</v>
      </c>
      <c r="AC1193" t="s">
        <v>629</v>
      </c>
      <c r="AD1193" t="s">
        <v>471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414</v>
      </c>
      <c r="C1194" t="s">
        <v>64</v>
      </c>
      <c r="D1194" t="s">
        <v>473</v>
      </c>
      <c r="E1194" t="s">
        <v>473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450</v>
      </c>
      <c r="AC1194" t="s">
        <v>629</v>
      </c>
      <c r="AD1194" t="s">
        <v>450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414</v>
      </c>
      <c r="C1195" t="s">
        <v>64</v>
      </c>
      <c r="D1195" t="s">
        <v>452</v>
      </c>
      <c r="E1195" t="s">
        <v>452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450</v>
      </c>
      <c r="AC1195" t="s">
        <v>629</v>
      </c>
      <c r="AD1195" t="s">
        <v>450</v>
      </c>
      <c r="AE1195" t="s">
        <v>614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414</v>
      </c>
      <c r="C1196" t="s">
        <v>64</v>
      </c>
      <c r="D1196" t="s">
        <v>604</v>
      </c>
      <c r="E1196" t="s">
        <v>604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450</v>
      </c>
      <c r="AC1196" t="s">
        <v>629</v>
      </c>
      <c r="AD1196" t="s">
        <v>452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414</v>
      </c>
      <c r="C1197" t="s">
        <v>64</v>
      </c>
      <c r="D1197" t="s">
        <v>474</v>
      </c>
      <c r="E1197" t="s">
        <v>474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450</v>
      </c>
      <c r="AC1197" t="s">
        <v>474</v>
      </c>
      <c r="AD1197" t="s">
        <v>450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414</v>
      </c>
      <c r="C1198" t="s">
        <v>64</v>
      </c>
      <c r="D1198" t="s">
        <v>477</v>
      </c>
      <c r="E1198" t="s">
        <v>477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450</v>
      </c>
      <c r="AC1198" t="s">
        <v>474</v>
      </c>
      <c r="AD1198" t="s">
        <v>450</v>
      </c>
      <c r="AE1198" t="s">
        <v>614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414</v>
      </c>
      <c r="C1199" t="s">
        <v>64</v>
      </c>
      <c r="D1199" t="s">
        <v>472</v>
      </c>
      <c r="E1199" t="s">
        <v>471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450</v>
      </c>
      <c r="AC1199" t="s">
        <v>477</v>
      </c>
      <c r="AD1199" t="s">
        <v>450</v>
      </c>
      <c r="AE1199" t="s">
        <v>614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414</v>
      </c>
      <c r="C1200" t="s">
        <v>64</v>
      </c>
      <c r="D1200" t="s">
        <v>472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450</v>
      </c>
      <c r="AC1200" t="s">
        <v>477</v>
      </c>
      <c r="AD1200" t="s">
        <v>452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414</v>
      </c>
      <c r="C1201" t="s">
        <v>64</v>
      </c>
      <c r="D1201" t="s">
        <v>472</v>
      </c>
      <c r="E1201" t="s">
        <v>451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450</v>
      </c>
      <c r="AC1201" t="s">
        <v>472</v>
      </c>
      <c r="AD1201" t="s">
        <v>471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414</v>
      </c>
      <c r="C1202" t="s">
        <v>64</v>
      </c>
      <c r="D1202" t="s">
        <v>472</v>
      </c>
      <c r="E1202" t="s">
        <v>472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450</v>
      </c>
      <c r="AC1202" t="s">
        <v>472</v>
      </c>
      <c r="AD1202" t="s">
        <v>471</v>
      </c>
      <c r="AE1202" t="s">
        <v>614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414</v>
      </c>
      <c r="C1203" t="s">
        <v>64</v>
      </c>
      <c r="D1203" t="s">
        <v>479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450</v>
      </c>
      <c r="AC1203" t="s">
        <v>472</v>
      </c>
      <c r="AD1203" t="s">
        <v>450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414</v>
      </c>
      <c r="C1204" t="s">
        <v>64</v>
      </c>
      <c r="D1204" t="s">
        <v>479</v>
      </c>
      <c r="E1204" t="s">
        <v>479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450</v>
      </c>
      <c r="AC1204" t="s">
        <v>472</v>
      </c>
      <c r="AD1204" t="s">
        <v>450</v>
      </c>
      <c r="AE1204" t="s">
        <v>614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414</v>
      </c>
      <c r="C1205" t="s">
        <v>66</v>
      </c>
      <c r="D1205" t="s">
        <v>471</v>
      </c>
      <c r="E1205" t="s">
        <v>471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450</v>
      </c>
      <c r="AC1205" t="s">
        <v>472</v>
      </c>
      <c r="AD1205" t="s">
        <v>141</v>
      </c>
      <c r="AE1205" t="s">
        <v>614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414</v>
      </c>
      <c r="C1206" t="s">
        <v>66</v>
      </c>
      <c r="D1206" t="s">
        <v>450</v>
      </c>
      <c r="E1206" t="s">
        <v>450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450</v>
      </c>
      <c r="AC1206" t="s">
        <v>472</v>
      </c>
      <c r="AD1206" t="s">
        <v>451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414</v>
      </c>
      <c r="C1207" t="s">
        <v>66</v>
      </c>
      <c r="D1207" t="s">
        <v>450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450</v>
      </c>
      <c r="AC1207" t="s">
        <v>472</v>
      </c>
      <c r="AD1207" t="s">
        <v>452</v>
      </c>
      <c r="AE1207" t="s">
        <v>614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414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450</v>
      </c>
      <c r="AC1208" t="s">
        <v>614</v>
      </c>
      <c r="AD1208" t="s">
        <v>450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414</v>
      </c>
      <c r="C1209" t="s">
        <v>66</v>
      </c>
      <c r="D1209" t="s">
        <v>141</v>
      </c>
      <c r="E1209" t="s">
        <v>451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450</v>
      </c>
      <c r="AC1209" t="s">
        <v>614</v>
      </c>
      <c r="AD1209" t="s">
        <v>450</v>
      </c>
      <c r="AE1209" t="s">
        <v>614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414</v>
      </c>
      <c r="C1210" t="s">
        <v>66</v>
      </c>
      <c r="D1210" t="s">
        <v>141</v>
      </c>
      <c r="E1210" t="s">
        <v>473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450</v>
      </c>
      <c r="AC1210" t="s">
        <v>614</v>
      </c>
      <c r="AD1210" t="s">
        <v>141</v>
      </c>
      <c r="AE1210" t="s">
        <v>614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414</v>
      </c>
      <c r="C1211" t="s">
        <v>66</v>
      </c>
      <c r="D1211" t="s">
        <v>141</v>
      </c>
      <c r="E1211" t="s">
        <v>604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450</v>
      </c>
      <c r="AC1211" t="s">
        <v>527</v>
      </c>
      <c r="AD1211" t="s">
        <v>450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414</v>
      </c>
      <c r="C1212" t="s">
        <v>66</v>
      </c>
      <c r="D1212" t="s">
        <v>141</v>
      </c>
      <c r="E1212" t="s">
        <v>472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450</v>
      </c>
      <c r="AC1212" t="s">
        <v>527</v>
      </c>
      <c r="AD1212" t="s">
        <v>450</v>
      </c>
      <c r="AE1212" t="s">
        <v>614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414</v>
      </c>
      <c r="C1213" t="s">
        <v>66</v>
      </c>
      <c r="D1213" t="s">
        <v>451</v>
      </c>
      <c r="E1213" t="s">
        <v>471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450</v>
      </c>
      <c r="AC1213" t="s">
        <v>479</v>
      </c>
      <c r="AD1213" t="s">
        <v>450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414</v>
      </c>
      <c r="C1214" t="s">
        <v>66</v>
      </c>
      <c r="D1214" t="s">
        <v>451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450</v>
      </c>
      <c r="AC1214" t="s">
        <v>479</v>
      </c>
      <c r="AD1214" t="s">
        <v>450</v>
      </c>
      <c r="AE1214" t="s">
        <v>614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414</v>
      </c>
      <c r="C1215" t="s">
        <v>66</v>
      </c>
      <c r="D1215" t="s">
        <v>451</v>
      </c>
      <c r="E1215" t="s">
        <v>451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450</v>
      </c>
      <c r="AC1215" t="s">
        <v>479</v>
      </c>
      <c r="AD1215" t="s">
        <v>141</v>
      </c>
      <c r="AE1215" t="s">
        <v>614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414</v>
      </c>
      <c r="C1216" t="s">
        <v>66</v>
      </c>
      <c r="D1216" t="s">
        <v>451</v>
      </c>
      <c r="E1216" t="s">
        <v>472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450</v>
      </c>
      <c r="AC1216" t="s">
        <v>453</v>
      </c>
      <c r="AD1216" t="s">
        <v>450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414</v>
      </c>
      <c r="C1217" t="s">
        <v>66</v>
      </c>
      <c r="D1217" t="s">
        <v>473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450</v>
      </c>
      <c r="AC1217" t="s">
        <v>453</v>
      </c>
      <c r="AD1217" t="s">
        <v>450</v>
      </c>
      <c r="AE1217" t="s">
        <v>614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414</v>
      </c>
      <c r="C1218" t="s">
        <v>66</v>
      </c>
      <c r="D1218" t="s">
        <v>473</v>
      </c>
      <c r="E1218" t="s">
        <v>473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450</v>
      </c>
      <c r="AC1218" t="s">
        <v>475</v>
      </c>
      <c r="AD1218" t="s">
        <v>451</v>
      </c>
      <c r="AE1218" t="s">
        <v>614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414</v>
      </c>
      <c r="C1219" t="s">
        <v>66</v>
      </c>
      <c r="D1219" t="s">
        <v>604</v>
      </c>
      <c r="E1219" t="s">
        <v>604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471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414</v>
      </c>
      <c r="C1220" t="s">
        <v>66</v>
      </c>
      <c r="D1220" t="s">
        <v>477</v>
      </c>
      <c r="E1220" t="s">
        <v>477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471</v>
      </c>
      <c r="AD1220" t="s">
        <v>141</v>
      </c>
      <c r="AE1220" t="s">
        <v>614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414</v>
      </c>
      <c r="C1221" t="s">
        <v>66</v>
      </c>
      <c r="D1221" t="s">
        <v>472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450</v>
      </c>
      <c r="AD1221" t="s">
        <v>450</v>
      </c>
      <c r="AE1221" t="s">
        <v>614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414</v>
      </c>
      <c r="C1222" t="s">
        <v>66</v>
      </c>
      <c r="D1222" t="s">
        <v>472</v>
      </c>
      <c r="E1222" t="s">
        <v>472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450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414</v>
      </c>
      <c r="C1223" t="s">
        <v>66</v>
      </c>
      <c r="D1223" t="s">
        <v>479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450</v>
      </c>
      <c r="AD1223" t="s">
        <v>141</v>
      </c>
      <c r="AE1223" t="s">
        <v>614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414</v>
      </c>
      <c r="C1224" t="s">
        <v>66</v>
      </c>
      <c r="D1224" t="s">
        <v>479</v>
      </c>
      <c r="E1224" t="s">
        <v>479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414</v>
      </c>
      <c r="C1225" t="s">
        <v>66</v>
      </c>
      <c r="D1225" t="s">
        <v>453</v>
      </c>
      <c r="E1225" t="s">
        <v>453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614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414</v>
      </c>
      <c r="C1226" t="s">
        <v>68</v>
      </c>
      <c r="D1226" t="s">
        <v>603</v>
      </c>
      <c r="E1226" t="s">
        <v>603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630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414</v>
      </c>
      <c r="C1227" t="s">
        <v>68</v>
      </c>
      <c r="D1227" t="s">
        <v>471</v>
      </c>
      <c r="E1227" t="s">
        <v>471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630</v>
      </c>
      <c r="AD1227" t="s">
        <v>141</v>
      </c>
      <c r="AE1227" t="s">
        <v>614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414</v>
      </c>
      <c r="C1228" t="s">
        <v>68</v>
      </c>
      <c r="D1228" t="s">
        <v>471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630</v>
      </c>
      <c r="AD1228" t="s">
        <v>451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414</v>
      </c>
      <c r="C1229" t="s">
        <v>68</v>
      </c>
      <c r="D1229" t="s">
        <v>450</v>
      </c>
      <c r="E1229" t="s">
        <v>450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630</v>
      </c>
      <c r="AD1229" t="s">
        <v>451</v>
      </c>
      <c r="AE1229" t="s">
        <v>614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414</v>
      </c>
      <c r="C1230" t="s">
        <v>68</v>
      </c>
      <c r="D1230" t="s">
        <v>450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473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414</v>
      </c>
      <c r="C1231" t="s">
        <v>68</v>
      </c>
      <c r="D1231" t="s">
        <v>141</v>
      </c>
      <c r="E1231" t="s">
        <v>471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473</v>
      </c>
      <c r="AD1231" t="s">
        <v>141</v>
      </c>
      <c r="AE1231" t="s">
        <v>614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414</v>
      </c>
      <c r="C1232" t="s">
        <v>68</v>
      </c>
      <c r="D1232" t="s">
        <v>141</v>
      </c>
      <c r="E1232" t="s">
        <v>450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473</v>
      </c>
      <c r="AD1232" t="s">
        <v>473</v>
      </c>
      <c r="AE1232" t="s">
        <v>614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414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452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414</v>
      </c>
      <c r="C1234" t="s">
        <v>68</v>
      </c>
      <c r="D1234" t="s">
        <v>141</v>
      </c>
      <c r="E1234" t="s">
        <v>451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452</v>
      </c>
      <c r="AD1234" t="s">
        <v>141</v>
      </c>
      <c r="AE1234" t="s">
        <v>614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414</v>
      </c>
      <c r="C1235" t="s">
        <v>68</v>
      </c>
      <c r="D1235" t="s">
        <v>141</v>
      </c>
      <c r="E1235" t="s">
        <v>473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452</v>
      </c>
      <c r="AD1235" t="s">
        <v>452</v>
      </c>
      <c r="AE1235" t="s">
        <v>614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414</v>
      </c>
      <c r="C1236" t="s">
        <v>68</v>
      </c>
      <c r="D1236" t="s">
        <v>141</v>
      </c>
      <c r="E1236" t="s">
        <v>604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629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414</v>
      </c>
      <c r="C1237" t="s">
        <v>68</v>
      </c>
      <c r="D1237" t="s">
        <v>141</v>
      </c>
      <c r="E1237" t="s">
        <v>472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629</v>
      </c>
      <c r="AD1237" t="s">
        <v>141</v>
      </c>
      <c r="AE1237" t="s">
        <v>614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414</v>
      </c>
      <c r="C1238" t="s">
        <v>68</v>
      </c>
      <c r="D1238" t="s">
        <v>451</v>
      </c>
      <c r="E1238" t="s">
        <v>471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474</v>
      </c>
      <c r="AD1238" t="s">
        <v>141</v>
      </c>
      <c r="AE1238" t="s">
        <v>614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414</v>
      </c>
      <c r="C1239" t="s">
        <v>68</v>
      </c>
      <c r="D1239" t="s">
        <v>451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477</v>
      </c>
      <c r="AD1239" t="s">
        <v>141</v>
      </c>
      <c r="AE1239" t="s">
        <v>614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414</v>
      </c>
      <c r="C1240" t="s">
        <v>68</v>
      </c>
      <c r="D1240" t="s">
        <v>451</v>
      </c>
      <c r="E1240" t="s">
        <v>451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472</v>
      </c>
      <c r="AD1240" t="s">
        <v>450</v>
      </c>
      <c r="AE1240" t="s">
        <v>614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414</v>
      </c>
      <c r="C1241" t="s">
        <v>68</v>
      </c>
      <c r="D1241" t="s">
        <v>473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472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414</v>
      </c>
      <c r="C1242" t="s">
        <v>68</v>
      </c>
      <c r="D1242" t="s">
        <v>473</v>
      </c>
      <c r="E1242" t="s">
        <v>451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472</v>
      </c>
      <c r="AD1242" t="s">
        <v>141</v>
      </c>
      <c r="AE1242" t="s">
        <v>614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414</v>
      </c>
      <c r="C1243" t="s">
        <v>68</v>
      </c>
      <c r="D1243" t="s">
        <v>473</v>
      </c>
      <c r="E1243" t="s">
        <v>473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472</v>
      </c>
      <c r="AD1243" t="s">
        <v>451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414</v>
      </c>
      <c r="C1244" t="s">
        <v>68</v>
      </c>
      <c r="D1244" t="s">
        <v>452</v>
      </c>
      <c r="E1244" t="s">
        <v>452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472</v>
      </c>
      <c r="AD1244" t="s">
        <v>451</v>
      </c>
      <c r="AE1244" t="s">
        <v>614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414</v>
      </c>
      <c r="C1245" t="s">
        <v>68</v>
      </c>
      <c r="D1245" t="s">
        <v>604</v>
      </c>
      <c r="E1245" t="s">
        <v>604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472</v>
      </c>
      <c r="AD1245" t="s">
        <v>472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414</v>
      </c>
      <c r="C1246" t="s">
        <v>68</v>
      </c>
      <c r="D1246" t="s">
        <v>474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472</v>
      </c>
      <c r="AD1246" t="s">
        <v>472</v>
      </c>
      <c r="AE1246" t="s">
        <v>614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414</v>
      </c>
      <c r="C1247" t="s">
        <v>68</v>
      </c>
      <c r="D1247" t="s">
        <v>474</v>
      </c>
      <c r="E1247" t="s">
        <v>474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614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414</v>
      </c>
      <c r="C1248" t="s">
        <v>68</v>
      </c>
      <c r="D1248" t="s">
        <v>477</v>
      </c>
      <c r="E1248" t="s">
        <v>477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614</v>
      </c>
      <c r="AD1248" t="s">
        <v>141</v>
      </c>
      <c r="AE1248" t="s">
        <v>614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414</v>
      </c>
      <c r="C1249" t="s">
        <v>68</v>
      </c>
      <c r="D1249" t="s">
        <v>472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614</v>
      </c>
      <c r="AD1249" t="s">
        <v>451</v>
      </c>
      <c r="AE1249" t="s">
        <v>614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414</v>
      </c>
      <c r="C1250" t="s">
        <v>68</v>
      </c>
      <c r="D1250" t="s">
        <v>472</v>
      </c>
      <c r="E1250" t="s">
        <v>451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614</v>
      </c>
      <c r="AD1250" t="s">
        <v>452</v>
      </c>
      <c r="AE1250" t="s">
        <v>614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414</v>
      </c>
      <c r="C1251" t="s">
        <v>68</v>
      </c>
      <c r="D1251" t="s">
        <v>472</v>
      </c>
      <c r="E1251" t="s">
        <v>472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479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414</v>
      </c>
      <c r="C1252" t="s">
        <v>68</v>
      </c>
      <c r="D1252" t="s">
        <v>479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479</v>
      </c>
      <c r="AD1252" t="s">
        <v>141</v>
      </c>
      <c r="AE1252" t="s">
        <v>614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414</v>
      </c>
      <c r="C1253" t="s">
        <v>68</v>
      </c>
      <c r="D1253" t="s">
        <v>479</v>
      </c>
      <c r="E1253" t="s">
        <v>479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475</v>
      </c>
      <c r="AD1253" t="s">
        <v>141</v>
      </c>
      <c r="AE1253" t="s">
        <v>614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414</v>
      </c>
      <c r="C1254" t="s">
        <v>68</v>
      </c>
      <c r="D1254" t="s">
        <v>453</v>
      </c>
      <c r="E1254" t="s">
        <v>453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451</v>
      </c>
      <c r="AC1254" t="s">
        <v>628</v>
      </c>
      <c r="AD1254" t="s">
        <v>451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415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451</v>
      </c>
      <c r="AC1255" t="s">
        <v>628</v>
      </c>
      <c r="AD1255" t="s">
        <v>451</v>
      </c>
      <c r="AE1255" t="s">
        <v>614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415</v>
      </c>
      <c r="C1256" t="s">
        <v>52</v>
      </c>
      <c r="D1256" t="s">
        <v>451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451</v>
      </c>
      <c r="AC1256" t="s">
        <v>471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415</v>
      </c>
      <c r="C1257" t="s">
        <v>52</v>
      </c>
      <c r="D1257" t="s">
        <v>451</v>
      </c>
      <c r="E1257" t="s">
        <v>451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451</v>
      </c>
      <c r="AC1257" t="s">
        <v>471</v>
      </c>
      <c r="AD1257" t="s">
        <v>141</v>
      </c>
      <c r="AE1257" t="s">
        <v>614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415</v>
      </c>
      <c r="C1258" t="s">
        <v>52</v>
      </c>
      <c r="D1258" t="s">
        <v>451</v>
      </c>
      <c r="E1258" t="s">
        <v>479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451</v>
      </c>
      <c r="AC1258" t="s">
        <v>471</v>
      </c>
      <c r="AD1258" t="s">
        <v>451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415</v>
      </c>
      <c r="C1259" t="s">
        <v>52</v>
      </c>
      <c r="D1259" t="s">
        <v>452</v>
      </c>
      <c r="E1259" t="s">
        <v>452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451</v>
      </c>
      <c r="AC1259" t="s">
        <v>471</v>
      </c>
      <c r="AD1259" t="s">
        <v>451</v>
      </c>
      <c r="AE1259" t="s">
        <v>614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415</v>
      </c>
      <c r="C1260" t="s">
        <v>52</v>
      </c>
      <c r="D1260" t="s">
        <v>479</v>
      </c>
      <c r="E1260" t="s">
        <v>479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451</v>
      </c>
      <c r="AC1260" t="s">
        <v>471</v>
      </c>
      <c r="AD1260" t="s">
        <v>452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415</v>
      </c>
      <c r="C1261" t="s">
        <v>52</v>
      </c>
      <c r="D1261" t="s">
        <v>453</v>
      </c>
      <c r="E1261" t="s">
        <v>453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451</v>
      </c>
      <c r="AC1261" t="s">
        <v>471</v>
      </c>
      <c r="AD1261" t="s">
        <v>629</v>
      </c>
      <c r="AE1261" t="s">
        <v>614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415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451</v>
      </c>
      <c r="AC1262" t="s">
        <v>471</v>
      </c>
      <c r="AD1262" t="s">
        <v>472</v>
      </c>
      <c r="AE1262" t="s">
        <v>614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415</v>
      </c>
      <c r="C1263" t="s">
        <v>54</v>
      </c>
      <c r="D1263" t="s">
        <v>529</v>
      </c>
      <c r="E1263" t="s">
        <v>529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451</v>
      </c>
      <c r="AC1263" t="s">
        <v>450</v>
      </c>
      <c r="AD1263" t="s">
        <v>450</v>
      </c>
      <c r="AE1263" t="s">
        <v>614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415</v>
      </c>
      <c r="C1264" t="s">
        <v>54</v>
      </c>
      <c r="D1264" t="s">
        <v>451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451</v>
      </c>
      <c r="AC1264" t="s">
        <v>450</v>
      </c>
      <c r="AD1264" t="s">
        <v>451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415</v>
      </c>
      <c r="C1265" t="s">
        <v>54</v>
      </c>
      <c r="D1265" t="s">
        <v>451</v>
      </c>
      <c r="E1265" t="s">
        <v>451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451</v>
      </c>
      <c r="AC1265" t="s">
        <v>450</v>
      </c>
      <c r="AD1265" t="s">
        <v>451</v>
      </c>
      <c r="AE1265" t="s">
        <v>614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415</v>
      </c>
      <c r="C1266" t="s">
        <v>54</v>
      </c>
      <c r="D1266" t="s">
        <v>452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451</v>
      </c>
      <c r="AC1266" t="s">
        <v>141</v>
      </c>
      <c r="AD1266" t="s">
        <v>450</v>
      </c>
      <c r="AE1266" t="s">
        <v>614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415</v>
      </c>
      <c r="C1267" t="s">
        <v>54</v>
      </c>
      <c r="D1267" t="s">
        <v>452</v>
      </c>
      <c r="E1267" t="s">
        <v>452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451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415</v>
      </c>
      <c r="C1268" t="s">
        <v>54</v>
      </c>
      <c r="D1268" t="s">
        <v>479</v>
      </c>
      <c r="E1268" t="s">
        <v>479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451</v>
      </c>
      <c r="AC1268" t="s">
        <v>141</v>
      </c>
      <c r="AD1268" t="s">
        <v>141</v>
      </c>
      <c r="AE1268" t="s">
        <v>614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415</v>
      </c>
      <c r="C1269" t="s">
        <v>56</v>
      </c>
      <c r="D1269" t="s">
        <v>471</v>
      </c>
      <c r="E1269" t="s">
        <v>471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451</v>
      </c>
      <c r="AC1269" t="s">
        <v>141</v>
      </c>
      <c r="AD1269" t="s">
        <v>451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415</v>
      </c>
      <c r="C1270" t="s">
        <v>56</v>
      </c>
      <c r="D1270" t="s">
        <v>450</v>
      </c>
      <c r="E1270" t="s">
        <v>450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451</v>
      </c>
      <c r="AC1270" t="s">
        <v>141</v>
      </c>
      <c r="AD1270" t="s">
        <v>451</v>
      </c>
      <c r="AE1270" t="s">
        <v>614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415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451</v>
      </c>
      <c r="AC1271" t="s">
        <v>141</v>
      </c>
      <c r="AD1271" t="s">
        <v>473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415</v>
      </c>
      <c r="C1272" t="s">
        <v>56</v>
      </c>
      <c r="D1272" t="s">
        <v>529</v>
      </c>
      <c r="E1272" t="s">
        <v>529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451</v>
      </c>
      <c r="AC1272" t="s">
        <v>141</v>
      </c>
      <c r="AD1272" t="s">
        <v>472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415</v>
      </c>
      <c r="C1273" t="s">
        <v>56</v>
      </c>
      <c r="D1273" t="s">
        <v>451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451</v>
      </c>
      <c r="AC1273" t="s">
        <v>141</v>
      </c>
      <c r="AD1273" t="s">
        <v>472</v>
      </c>
      <c r="AE1273" t="s">
        <v>614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415</v>
      </c>
      <c r="C1274" t="s">
        <v>56</v>
      </c>
      <c r="D1274" t="s">
        <v>451</v>
      </c>
      <c r="E1274" t="s">
        <v>451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451</v>
      </c>
      <c r="AC1274" t="s">
        <v>630</v>
      </c>
      <c r="AD1274" t="s">
        <v>628</v>
      </c>
      <c r="AE1274" t="s">
        <v>614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415</v>
      </c>
      <c r="C1275" t="s">
        <v>56</v>
      </c>
      <c r="D1275" t="s">
        <v>451</v>
      </c>
      <c r="E1275" t="s">
        <v>472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451</v>
      </c>
      <c r="AC1275" t="s">
        <v>630</v>
      </c>
      <c r="AD1275" t="s">
        <v>471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415</v>
      </c>
      <c r="C1276" t="s">
        <v>56</v>
      </c>
      <c r="D1276" t="s">
        <v>452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451</v>
      </c>
      <c r="AC1276" t="s">
        <v>630</v>
      </c>
      <c r="AD1276" t="s">
        <v>141</v>
      </c>
      <c r="AE1276" t="s">
        <v>614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415</v>
      </c>
      <c r="C1277" t="s">
        <v>56</v>
      </c>
      <c r="D1277" t="s">
        <v>452</v>
      </c>
      <c r="E1277" t="s">
        <v>452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451</v>
      </c>
      <c r="AC1277" t="s">
        <v>630</v>
      </c>
      <c r="AD1277" t="s">
        <v>451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415</v>
      </c>
      <c r="C1278" t="s">
        <v>56</v>
      </c>
      <c r="D1278" t="s">
        <v>453</v>
      </c>
      <c r="E1278" t="s">
        <v>453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451</v>
      </c>
      <c r="AC1278" t="s">
        <v>630</v>
      </c>
      <c r="AD1278" t="s">
        <v>451</v>
      </c>
      <c r="AE1278" t="s">
        <v>614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415</v>
      </c>
      <c r="C1279" t="s">
        <v>58</v>
      </c>
      <c r="D1279" t="s">
        <v>450</v>
      </c>
      <c r="E1279" t="s">
        <v>450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451</v>
      </c>
      <c r="AC1279" t="s">
        <v>630</v>
      </c>
      <c r="AD1279" t="s">
        <v>473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415</v>
      </c>
      <c r="C1280" t="s">
        <v>58</v>
      </c>
      <c r="D1280" t="s">
        <v>450</v>
      </c>
      <c r="E1280" t="s">
        <v>452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451</v>
      </c>
      <c r="AC1280" t="s">
        <v>630</v>
      </c>
      <c r="AD1280" t="s">
        <v>452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415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451</v>
      </c>
      <c r="AC1281" t="s">
        <v>630</v>
      </c>
      <c r="AD1281" t="s">
        <v>629</v>
      </c>
      <c r="AE1281" t="s">
        <v>614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415</v>
      </c>
      <c r="C1282" t="s">
        <v>58</v>
      </c>
      <c r="D1282" t="s">
        <v>141</v>
      </c>
      <c r="E1282" t="s">
        <v>451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451</v>
      </c>
      <c r="AC1282" t="s">
        <v>630</v>
      </c>
      <c r="AD1282" t="s">
        <v>474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415</v>
      </c>
      <c r="C1283" t="s">
        <v>58</v>
      </c>
      <c r="D1283" t="s">
        <v>451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451</v>
      </c>
      <c r="AC1283" t="s">
        <v>630</v>
      </c>
      <c r="AD1283" t="s">
        <v>477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415</v>
      </c>
      <c r="C1284" t="s">
        <v>58</v>
      </c>
      <c r="D1284" t="s">
        <v>451</v>
      </c>
      <c r="E1284" t="s">
        <v>451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451</v>
      </c>
      <c r="AC1284" t="s">
        <v>630</v>
      </c>
      <c r="AD1284" t="s">
        <v>472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415</v>
      </c>
      <c r="C1285" t="s">
        <v>58</v>
      </c>
      <c r="D1285" t="s">
        <v>451</v>
      </c>
      <c r="E1285" t="s">
        <v>473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451</v>
      </c>
      <c r="AC1285" t="s">
        <v>630</v>
      </c>
      <c r="AD1285" t="s">
        <v>472</v>
      </c>
      <c r="AE1285" t="s">
        <v>614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415</v>
      </c>
      <c r="C1286" t="s">
        <v>58</v>
      </c>
      <c r="D1286" t="s">
        <v>451</v>
      </c>
      <c r="E1286" t="s">
        <v>452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451</v>
      </c>
      <c r="AC1286" t="s">
        <v>630</v>
      </c>
      <c r="AD1286" t="s">
        <v>479</v>
      </c>
      <c r="AE1286" t="s">
        <v>614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415</v>
      </c>
      <c r="C1287" t="s">
        <v>58</v>
      </c>
      <c r="D1287" t="s">
        <v>451</v>
      </c>
      <c r="E1287" t="s">
        <v>472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451</v>
      </c>
      <c r="AC1287" t="s">
        <v>473</v>
      </c>
      <c r="AD1287" t="s">
        <v>628</v>
      </c>
      <c r="AE1287" t="s">
        <v>614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415</v>
      </c>
      <c r="C1288" t="s">
        <v>58</v>
      </c>
      <c r="D1288" t="s">
        <v>452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451</v>
      </c>
      <c r="AC1288" t="s">
        <v>473</v>
      </c>
      <c r="AD1288" t="s">
        <v>471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415</v>
      </c>
      <c r="C1289" t="s">
        <v>58</v>
      </c>
      <c r="D1289" t="s">
        <v>452</v>
      </c>
      <c r="E1289" t="s">
        <v>452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451</v>
      </c>
      <c r="AC1289" t="s">
        <v>473</v>
      </c>
      <c r="AD1289" t="s">
        <v>471</v>
      </c>
      <c r="AE1289" t="s">
        <v>614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415</v>
      </c>
      <c r="C1290" t="s">
        <v>58</v>
      </c>
      <c r="D1290" t="s">
        <v>452</v>
      </c>
      <c r="E1290" t="s">
        <v>472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451</v>
      </c>
      <c r="AC1290" t="s">
        <v>473</v>
      </c>
      <c r="AD1290" t="s">
        <v>450</v>
      </c>
      <c r="AE1290" t="s">
        <v>614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415</v>
      </c>
      <c r="C1291" t="s">
        <v>58</v>
      </c>
      <c r="D1291" t="s">
        <v>479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415</v>
      </c>
      <c r="C1292" t="s">
        <v>58</v>
      </c>
      <c r="D1292" t="s">
        <v>453</v>
      </c>
      <c r="E1292" t="s">
        <v>453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451</v>
      </c>
      <c r="AC1292" t="s">
        <v>473</v>
      </c>
      <c r="AD1292" t="s">
        <v>141</v>
      </c>
      <c r="AE1292" t="s">
        <v>614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415</v>
      </c>
      <c r="C1293" t="s">
        <v>58</v>
      </c>
      <c r="D1293" t="s">
        <v>475</v>
      </c>
      <c r="E1293" t="s">
        <v>475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451</v>
      </c>
      <c r="AC1293" t="s">
        <v>473</v>
      </c>
      <c r="AD1293" t="s">
        <v>451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415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451</v>
      </c>
      <c r="AC1294" t="s">
        <v>473</v>
      </c>
      <c r="AD1294" t="s">
        <v>451</v>
      </c>
      <c r="AE1294" t="s">
        <v>614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415</v>
      </c>
      <c r="C1295" t="s">
        <v>60</v>
      </c>
      <c r="D1295" t="s">
        <v>471</v>
      </c>
      <c r="E1295" t="s">
        <v>471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451</v>
      </c>
      <c r="AC1295" t="s">
        <v>473</v>
      </c>
      <c r="AD1295" t="s">
        <v>473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415</v>
      </c>
      <c r="C1296" t="s">
        <v>60</v>
      </c>
      <c r="D1296" t="s">
        <v>471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451</v>
      </c>
      <c r="AC1296" t="s">
        <v>473</v>
      </c>
      <c r="AD1296" t="s">
        <v>473</v>
      </c>
      <c r="AE1296" t="s">
        <v>614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415</v>
      </c>
      <c r="C1297" t="s">
        <v>60</v>
      </c>
      <c r="D1297" t="s">
        <v>450</v>
      </c>
      <c r="E1297" t="s">
        <v>471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451</v>
      </c>
      <c r="AC1297" t="s">
        <v>473</v>
      </c>
      <c r="AD1297" t="s">
        <v>452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415</v>
      </c>
      <c r="C1298" t="s">
        <v>60</v>
      </c>
      <c r="D1298" t="s">
        <v>450</v>
      </c>
      <c r="E1298" t="s">
        <v>450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451</v>
      </c>
      <c r="AC1298" t="s">
        <v>473</v>
      </c>
      <c r="AD1298" t="s">
        <v>452</v>
      </c>
      <c r="AE1298" t="s">
        <v>614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415</v>
      </c>
      <c r="C1299" t="s">
        <v>60</v>
      </c>
      <c r="D1299" t="s">
        <v>450</v>
      </c>
      <c r="E1299" t="s">
        <v>472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451</v>
      </c>
      <c r="AC1299" t="s">
        <v>452</v>
      </c>
      <c r="AD1299" t="s">
        <v>451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415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451</v>
      </c>
      <c r="AC1300" t="s">
        <v>452</v>
      </c>
      <c r="AD1300" t="s">
        <v>451</v>
      </c>
      <c r="AE1300" t="s">
        <v>614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415</v>
      </c>
      <c r="C1301" t="s">
        <v>60</v>
      </c>
      <c r="D1301" t="s">
        <v>141</v>
      </c>
      <c r="E1301" t="s">
        <v>451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451</v>
      </c>
      <c r="AC1301" t="s">
        <v>629</v>
      </c>
      <c r="AD1301" t="s">
        <v>471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415</v>
      </c>
      <c r="C1302" t="s">
        <v>60</v>
      </c>
      <c r="D1302" t="s">
        <v>451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451</v>
      </c>
      <c r="AC1302" t="s">
        <v>629</v>
      </c>
      <c r="AD1302" t="s">
        <v>141</v>
      </c>
      <c r="AE1302" t="s">
        <v>614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415</v>
      </c>
      <c r="C1303" t="s">
        <v>60</v>
      </c>
      <c r="D1303" t="s">
        <v>451</v>
      </c>
      <c r="E1303" t="s">
        <v>451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451</v>
      </c>
      <c r="AC1303" t="s">
        <v>629</v>
      </c>
      <c r="AD1303" t="s">
        <v>451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415</v>
      </c>
      <c r="C1304" t="s">
        <v>60</v>
      </c>
      <c r="D1304" t="s">
        <v>451</v>
      </c>
      <c r="E1304" t="s">
        <v>474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451</v>
      </c>
      <c r="AC1304" t="s">
        <v>629</v>
      </c>
      <c r="AD1304" t="s">
        <v>451</v>
      </c>
      <c r="AE1304" t="s">
        <v>614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415</v>
      </c>
      <c r="C1305" t="s">
        <v>60</v>
      </c>
      <c r="D1305" t="s">
        <v>451</v>
      </c>
      <c r="E1305" t="s">
        <v>472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451</v>
      </c>
      <c r="AC1305" t="s">
        <v>629</v>
      </c>
      <c r="AD1305" t="s">
        <v>473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415</v>
      </c>
      <c r="C1306" t="s">
        <v>60</v>
      </c>
      <c r="D1306" t="s">
        <v>473</v>
      </c>
      <c r="E1306" t="s">
        <v>451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451</v>
      </c>
      <c r="AC1306" t="s">
        <v>629</v>
      </c>
      <c r="AD1306" t="s">
        <v>473</v>
      </c>
      <c r="AE1306" t="s">
        <v>614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415</v>
      </c>
      <c r="C1307" t="s">
        <v>60</v>
      </c>
      <c r="D1307" t="s">
        <v>452</v>
      </c>
      <c r="E1307" t="s">
        <v>450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451</v>
      </c>
      <c r="AC1307" t="s">
        <v>629</v>
      </c>
      <c r="AD1307" t="s">
        <v>452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415</v>
      </c>
      <c r="C1308" t="s">
        <v>60</v>
      </c>
      <c r="D1308" t="s">
        <v>452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451</v>
      </c>
      <c r="AC1308" t="s">
        <v>629</v>
      </c>
      <c r="AD1308" t="s">
        <v>452</v>
      </c>
      <c r="AE1308" t="s">
        <v>614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415</v>
      </c>
      <c r="C1309" t="s">
        <v>60</v>
      </c>
      <c r="D1309" t="s">
        <v>452</v>
      </c>
      <c r="E1309" t="s">
        <v>473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451</v>
      </c>
      <c r="AC1309" t="s">
        <v>629</v>
      </c>
      <c r="AD1309" t="s">
        <v>472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415</v>
      </c>
      <c r="C1310" t="s">
        <v>60</v>
      </c>
      <c r="D1310" t="s">
        <v>452</v>
      </c>
      <c r="E1310" t="s">
        <v>452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451</v>
      </c>
      <c r="AC1310" t="s">
        <v>474</v>
      </c>
      <c r="AD1310" t="s">
        <v>451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415</v>
      </c>
      <c r="C1311" t="s">
        <v>60</v>
      </c>
      <c r="D1311" t="s">
        <v>452</v>
      </c>
      <c r="E1311" t="s">
        <v>472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451</v>
      </c>
      <c r="AC1311" t="s">
        <v>474</v>
      </c>
      <c r="AD1311" t="s">
        <v>451</v>
      </c>
      <c r="AE1311" t="s">
        <v>614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415</v>
      </c>
      <c r="C1312" t="s">
        <v>60</v>
      </c>
      <c r="D1312" t="s">
        <v>477</v>
      </c>
      <c r="E1312" t="s">
        <v>477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451</v>
      </c>
      <c r="AC1312" t="s">
        <v>474</v>
      </c>
      <c r="AD1312" t="s">
        <v>473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415</v>
      </c>
      <c r="C1313" t="s">
        <v>60</v>
      </c>
      <c r="D1313" t="s">
        <v>472</v>
      </c>
      <c r="E1313" t="s">
        <v>472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451</v>
      </c>
      <c r="AC1313" t="s">
        <v>474</v>
      </c>
      <c r="AD1313" t="s">
        <v>474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415</v>
      </c>
      <c r="C1314" t="s">
        <v>60</v>
      </c>
      <c r="D1314" t="s">
        <v>453</v>
      </c>
      <c r="E1314" t="s">
        <v>472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451</v>
      </c>
      <c r="AC1314" t="s">
        <v>477</v>
      </c>
      <c r="AD1314" t="s">
        <v>141</v>
      </c>
      <c r="AE1314" t="s">
        <v>614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415</v>
      </c>
      <c r="C1315" t="s">
        <v>60</v>
      </c>
      <c r="D1315" t="s">
        <v>453</v>
      </c>
      <c r="E1315" t="s">
        <v>453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451</v>
      </c>
      <c r="AC1315" t="s">
        <v>477</v>
      </c>
      <c r="AD1315" t="s">
        <v>451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415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451</v>
      </c>
      <c r="AC1316" t="s">
        <v>477</v>
      </c>
      <c r="AD1316" t="s">
        <v>451</v>
      </c>
      <c r="AE1316" t="s">
        <v>614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415</v>
      </c>
      <c r="C1317" t="s">
        <v>62</v>
      </c>
      <c r="D1317" t="s">
        <v>471</v>
      </c>
      <c r="E1317" t="s">
        <v>471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451</v>
      </c>
      <c r="AC1317" t="s">
        <v>477</v>
      </c>
      <c r="AD1317" t="s">
        <v>473</v>
      </c>
      <c r="AE1317" t="s">
        <v>614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415</v>
      </c>
      <c r="C1318" t="s">
        <v>62</v>
      </c>
      <c r="D1318" t="s">
        <v>471</v>
      </c>
      <c r="E1318" t="s">
        <v>451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451</v>
      </c>
      <c r="AC1318" t="s">
        <v>477</v>
      </c>
      <c r="AD1318" t="s">
        <v>477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415</v>
      </c>
      <c r="C1319" t="s">
        <v>62</v>
      </c>
      <c r="D1319" t="s">
        <v>450</v>
      </c>
      <c r="E1319" t="s">
        <v>471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451</v>
      </c>
      <c r="AC1319" t="s">
        <v>477</v>
      </c>
      <c r="AD1319" t="s">
        <v>477</v>
      </c>
      <c r="AE1319" t="s">
        <v>614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415</v>
      </c>
      <c r="C1320" t="s">
        <v>62</v>
      </c>
      <c r="D1320" t="s">
        <v>450</v>
      </c>
      <c r="E1320" t="s">
        <v>450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451</v>
      </c>
      <c r="AC1320" t="s">
        <v>472</v>
      </c>
      <c r="AD1320" t="s">
        <v>471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415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451</v>
      </c>
      <c r="AC1321" t="s">
        <v>472</v>
      </c>
      <c r="AD1321" t="s">
        <v>471</v>
      </c>
      <c r="AE1321" t="s">
        <v>614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415</v>
      </c>
      <c r="C1322" t="s">
        <v>62</v>
      </c>
      <c r="D1322" t="s">
        <v>141</v>
      </c>
      <c r="E1322" t="s">
        <v>452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451</v>
      </c>
      <c r="AC1322" t="s">
        <v>472</v>
      </c>
      <c r="AD1322" t="s">
        <v>450</v>
      </c>
      <c r="AE1322" t="s">
        <v>614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415</v>
      </c>
      <c r="C1323" t="s">
        <v>62</v>
      </c>
      <c r="D1323" t="s">
        <v>451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451</v>
      </c>
      <c r="AC1323" t="s">
        <v>472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415</v>
      </c>
      <c r="C1324" t="s">
        <v>62</v>
      </c>
      <c r="D1324" t="s">
        <v>451</v>
      </c>
      <c r="E1324" t="s">
        <v>451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451</v>
      </c>
      <c r="AC1324" t="s">
        <v>472</v>
      </c>
      <c r="AD1324" t="s">
        <v>141</v>
      </c>
      <c r="AE1324" t="s">
        <v>614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415</v>
      </c>
      <c r="C1325" t="s">
        <v>62</v>
      </c>
      <c r="D1325" t="s">
        <v>451</v>
      </c>
      <c r="E1325" t="s">
        <v>452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451</v>
      </c>
      <c r="AC1325" t="s">
        <v>472</v>
      </c>
      <c r="AD1325" t="s">
        <v>451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415</v>
      </c>
      <c r="C1326" t="s">
        <v>62</v>
      </c>
      <c r="D1326" t="s">
        <v>451</v>
      </c>
      <c r="E1326" t="s">
        <v>472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451</v>
      </c>
      <c r="AC1326" t="s">
        <v>472</v>
      </c>
      <c r="AD1326" t="s">
        <v>451</v>
      </c>
      <c r="AE1326" t="s">
        <v>614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415</v>
      </c>
      <c r="C1327" t="s">
        <v>62</v>
      </c>
      <c r="D1327" t="s">
        <v>473</v>
      </c>
      <c r="E1327" t="s">
        <v>451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451</v>
      </c>
      <c r="AC1327" t="s">
        <v>472</v>
      </c>
      <c r="AD1327" t="s">
        <v>473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415</v>
      </c>
      <c r="C1328" t="s">
        <v>62</v>
      </c>
      <c r="D1328" t="s">
        <v>452</v>
      </c>
      <c r="E1328" t="s">
        <v>452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451</v>
      </c>
      <c r="AC1328" t="s">
        <v>472</v>
      </c>
      <c r="AD1328" t="s">
        <v>473</v>
      </c>
      <c r="AE1328" t="s">
        <v>614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415</v>
      </c>
      <c r="C1329" t="s">
        <v>62</v>
      </c>
      <c r="D1329" t="s">
        <v>604</v>
      </c>
      <c r="E1329" t="s">
        <v>604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451</v>
      </c>
      <c r="AC1329" t="s">
        <v>472</v>
      </c>
      <c r="AD1329" t="s">
        <v>452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415</v>
      </c>
      <c r="C1330" t="s">
        <v>62</v>
      </c>
      <c r="D1330" t="s">
        <v>474</v>
      </c>
      <c r="E1330" t="s">
        <v>474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451</v>
      </c>
      <c r="AC1330" t="s">
        <v>472</v>
      </c>
      <c r="AD1330" t="s">
        <v>452</v>
      </c>
      <c r="AE1330" t="s">
        <v>614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415</v>
      </c>
      <c r="C1331" t="s">
        <v>62</v>
      </c>
      <c r="D1331" t="s">
        <v>477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451</v>
      </c>
      <c r="AC1331" t="s">
        <v>472</v>
      </c>
      <c r="AD1331" t="s">
        <v>629</v>
      </c>
      <c r="AE1331" t="s">
        <v>614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415</v>
      </c>
      <c r="C1332" t="s">
        <v>62</v>
      </c>
      <c r="D1332" t="s">
        <v>477</v>
      </c>
      <c r="E1332" t="s">
        <v>477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451</v>
      </c>
      <c r="AC1332" t="s">
        <v>472</v>
      </c>
      <c r="AD1332" t="s">
        <v>472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415</v>
      </c>
      <c r="C1333" t="s">
        <v>62</v>
      </c>
      <c r="D1333" t="s">
        <v>472</v>
      </c>
      <c r="E1333" t="s">
        <v>472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451</v>
      </c>
      <c r="AC1333" t="s">
        <v>472</v>
      </c>
      <c r="AD1333" t="s">
        <v>472</v>
      </c>
      <c r="AE1333" t="s">
        <v>614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415</v>
      </c>
      <c r="C1334" t="s">
        <v>62</v>
      </c>
      <c r="D1334" t="s">
        <v>453</v>
      </c>
      <c r="E1334" t="s">
        <v>453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451</v>
      </c>
      <c r="AC1334" t="s">
        <v>472</v>
      </c>
      <c r="AD1334" t="s">
        <v>527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415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451</v>
      </c>
      <c r="AC1335" t="s">
        <v>472</v>
      </c>
      <c r="AD1335" t="s">
        <v>479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415</v>
      </c>
      <c r="C1336" t="s">
        <v>64</v>
      </c>
      <c r="D1336" t="s">
        <v>471</v>
      </c>
      <c r="E1336" t="s">
        <v>471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451</v>
      </c>
      <c r="AC1336" t="s">
        <v>614</v>
      </c>
      <c r="AD1336" t="s">
        <v>141</v>
      </c>
      <c r="AE1336" t="s">
        <v>614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415</v>
      </c>
      <c r="C1337" t="s">
        <v>64</v>
      </c>
      <c r="D1337" t="s">
        <v>450</v>
      </c>
      <c r="E1337" t="s">
        <v>450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451</v>
      </c>
      <c r="AC1337" t="s">
        <v>614</v>
      </c>
      <c r="AD1337" t="s">
        <v>451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415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451</v>
      </c>
      <c r="AC1338" t="s">
        <v>614</v>
      </c>
      <c r="AD1338" t="s">
        <v>451</v>
      </c>
      <c r="AE1338" t="s">
        <v>614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415</v>
      </c>
      <c r="C1339" t="s">
        <v>64</v>
      </c>
      <c r="D1339" t="s">
        <v>141</v>
      </c>
      <c r="E1339" t="s">
        <v>472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451</v>
      </c>
      <c r="AC1339" t="s">
        <v>614</v>
      </c>
      <c r="AD1339" t="s">
        <v>473</v>
      </c>
      <c r="AE1339" t="s">
        <v>614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415</v>
      </c>
      <c r="C1340" t="s">
        <v>64</v>
      </c>
      <c r="D1340" t="s">
        <v>451</v>
      </c>
      <c r="E1340" t="s">
        <v>471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451</v>
      </c>
      <c r="AC1340" t="s">
        <v>614</v>
      </c>
      <c r="AD1340" t="s">
        <v>479</v>
      </c>
      <c r="AE1340" t="s">
        <v>614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415</v>
      </c>
      <c r="C1341" t="s">
        <v>64</v>
      </c>
      <c r="D1341" t="s">
        <v>451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451</v>
      </c>
      <c r="AC1341" t="s">
        <v>527</v>
      </c>
      <c r="AD1341" t="s">
        <v>471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415</v>
      </c>
      <c r="C1342" t="s">
        <v>64</v>
      </c>
      <c r="D1342" t="s">
        <v>451</v>
      </c>
      <c r="E1342" t="s">
        <v>451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451</v>
      </c>
      <c r="AC1342" t="s">
        <v>527</v>
      </c>
      <c r="AD1342" t="s">
        <v>451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415</v>
      </c>
      <c r="C1343" t="s">
        <v>64</v>
      </c>
      <c r="D1343" t="s">
        <v>451</v>
      </c>
      <c r="E1343" t="s">
        <v>472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451</v>
      </c>
      <c r="AC1343" t="s">
        <v>527</v>
      </c>
      <c r="AD1343" t="s">
        <v>451</v>
      </c>
      <c r="AE1343" t="s">
        <v>614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415</v>
      </c>
      <c r="C1344" t="s">
        <v>64</v>
      </c>
      <c r="D1344" t="s">
        <v>473</v>
      </c>
      <c r="E1344" t="s">
        <v>473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451</v>
      </c>
      <c r="AC1344" t="s">
        <v>479</v>
      </c>
      <c r="AD1344" t="s">
        <v>141</v>
      </c>
      <c r="AE1344" t="s">
        <v>614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415</v>
      </c>
      <c r="C1345" t="s">
        <v>64</v>
      </c>
      <c r="D1345" t="s">
        <v>452</v>
      </c>
      <c r="E1345" t="s">
        <v>452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451</v>
      </c>
      <c r="AC1345" t="s">
        <v>479</v>
      </c>
      <c r="AD1345" t="s">
        <v>451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415</v>
      </c>
      <c r="C1346" t="s">
        <v>64</v>
      </c>
      <c r="D1346" t="s">
        <v>604</v>
      </c>
      <c r="E1346" t="s">
        <v>604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451</v>
      </c>
      <c r="AC1346" t="s">
        <v>479</v>
      </c>
      <c r="AD1346" t="s">
        <v>451</v>
      </c>
      <c r="AE1346" t="s">
        <v>614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415</v>
      </c>
      <c r="C1347" t="s">
        <v>64</v>
      </c>
      <c r="D1347" t="s">
        <v>477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451</v>
      </c>
      <c r="AC1347" t="s">
        <v>479</v>
      </c>
      <c r="AD1347" t="s">
        <v>473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415</v>
      </c>
      <c r="C1348" t="s">
        <v>64</v>
      </c>
      <c r="D1348" t="s">
        <v>477</v>
      </c>
      <c r="E1348" t="s">
        <v>477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451</v>
      </c>
      <c r="AC1348" t="s">
        <v>479</v>
      </c>
      <c r="AD1348" t="s">
        <v>452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415</v>
      </c>
      <c r="C1349" t="s">
        <v>64</v>
      </c>
      <c r="D1349" t="s">
        <v>472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451</v>
      </c>
      <c r="AC1349" t="s">
        <v>479</v>
      </c>
      <c r="AD1349" t="s">
        <v>479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415</v>
      </c>
      <c r="C1350" t="s">
        <v>64</v>
      </c>
      <c r="D1350" t="s">
        <v>472</v>
      </c>
      <c r="E1350" t="s">
        <v>472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451</v>
      </c>
      <c r="AC1350" t="s">
        <v>453</v>
      </c>
      <c r="AD1350" t="s">
        <v>451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415</v>
      </c>
      <c r="C1351" t="s">
        <v>64</v>
      </c>
      <c r="D1351" t="s">
        <v>453</v>
      </c>
      <c r="E1351" t="s">
        <v>453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451</v>
      </c>
      <c r="AC1351" t="s">
        <v>453</v>
      </c>
      <c r="AD1351" t="s">
        <v>451</v>
      </c>
      <c r="AE1351" t="s">
        <v>614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415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451</v>
      </c>
      <c r="AC1352" t="s">
        <v>453</v>
      </c>
      <c r="AD1352" t="s">
        <v>473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415</v>
      </c>
      <c r="C1353" t="s">
        <v>66</v>
      </c>
      <c r="D1353" t="s">
        <v>450</v>
      </c>
      <c r="E1353" t="s">
        <v>450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451</v>
      </c>
      <c r="AC1353" t="s">
        <v>475</v>
      </c>
      <c r="AD1353" t="s">
        <v>451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415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451</v>
      </c>
      <c r="AC1354" t="s">
        <v>475</v>
      </c>
      <c r="AD1354" t="s">
        <v>451</v>
      </c>
      <c r="AE1354" t="s">
        <v>614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415</v>
      </c>
      <c r="C1355" t="s">
        <v>66</v>
      </c>
      <c r="D1355" t="s">
        <v>141</v>
      </c>
      <c r="E1355" t="s">
        <v>472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473</v>
      </c>
      <c r="AC1355" t="s">
        <v>628</v>
      </c>
      <c r="AD1355" t="s">
        <v>451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415</v>
      </c>
      <c r="C1356" t="s">
        <v>66</v>
      </c>
      <c r="D1356" t="s">
        <v>451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473</v>
      </c>
      <c r="AC1356" t="s">
        <v>471</v>
      </c>
      <c r="AD1356" t="s">
        <v>473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415</v>
      </c>
      <c r="C1357" t="s">
        <v>66</v>
      </c>
      <c r="D1357" t="s">
        <v>451</v>
      </c>
      <c r="E1357" t="s">
        <v>451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473</v>
      </c>
      <c r="AC1357" t="s">
        <v>471</v>
      </c>
      <c r="AD1357" t="s">
        <v>473</v>
      </c>
      <c r="AE1357" t="s">
        <v>614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415</v>
      </c>
      <c r="C1358" t="s">
        <v>66</v>
      </c>
      <c r="D1358" t="s">
        <v>473</v>
      </c>
      <c r="E1358" t="s">
        <v>473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473</v>
      </c>
      <c r="AC1358" t="s">
        <v>141</v>
      </c>
      <c r="AD1358" t="s">
        <v>141</v>
      </c>
      <c r="AE1358" t="s">
        <v>614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415</v>
      </c>
      <c r="C1359" t="s">
        <v>66</v>
      </c>
      <c r="D1359" t="s">
        <v>452</v>
      </c>
      <c r="E1359" t="s">
        <v>452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473</v>
      </c>
      <c r="AC1359" t="s">
        <v>141</v>
      </c>
      <c r="AD1359" t="s">
        <v>451</v>
      </c>
      <c r="AE1359" t="s">
        <v>614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415</v>
      </c>
      <c r="C1360" t="s">
        <v>66</v>
      </c>
      <c r="D1360" t="s">
        <v>604</v>
      </c>
      <c r="E1360" t="s">
        <v>604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473</v>
      </c>
      <c r="AC1360" t="s">
        <v>141</v>
      </c>
      <c r="AD1360" t="s">
        <v>473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415</v>
      </c>
      <c r="C1361" t="s">
        <v>66</v>
      </c>
      <c r="D1361" t="s">
        <v>474</v>
      </c>
      <c r="E1361" t="s">
        <v>474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473</v>
      </c>
      <c r="AC1361" t="s">
        <v>141</v>
      </c>
      <c r="AD1361" t="s">
        <v>473</v>
      </c>
      <c r="AE1361" t="s">
        <v>614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415</v>
      </c>
      <c r="C1362" t="s">
        <v>66</v>
      </c>
      <c r="D1362" t="s">
        <v>477</v>
      </c>
      <c r="E1362" t="s">
        <v>477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473</v>
      </c>
      <c r="AC1362" t="s">
        <v>630</v>
      </c>
      <c r="AD1362" t="s">
        <v>473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415</v>
      </c>
      <c r="C1363" t="s">
        <v>66</v>
      </c>
      <c r="D1363" t="s">
        <v>472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473</v>
      </c>
      <c r="AC1363" t="s">
        <v>630</v>
      </c>
      <c r="AD1363" t="s">
        <v>473</v>
      </c>
      <c r="AE1363" t="s">
        <v>614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415</v>
      </c>
      <c r="C1364" t="s">
        <v>66</v>
      </c>
      <c r="D1364" t="s">
        <v>472</v>
      </c>
      <c r="E1364" t="s">
        <v>472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473</v>
      </c>
      <c r="AC1364" t="s">
        <v>473</v>
      </c>
      <c r="AD1364" t="s">
        <v>141</v>
      </c>
      <c r="AE1364" t="s">
        <v>614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415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473</v>
      </c>
      <c r="AC1365" t="s">
        <v>473</v>
      </c>
      <c r="AD1365" t="s">
        <v>473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415</v>
      </c>
      <c r="C1366" t="s">
        <v>68</v>
      </c>
      <c r="D1366" t="s">
        <v>471</v>
      </c>
      <c r="E1366" t="s">
        <v>451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473</v>
      </c>
      <c r="AC1366" t="s">
        <v>473</v>
      </c>
      <c r="AD1366" t="s">
        <v>473</v>
      </c>
      <c r="AE1366" t="s">
        <v>614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415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473</v>
      </c>
      <c r="AC1367" t="s">
        <v>452</v>
      </c>
      <c r="AD1367" t="s">
        <v>473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415</v>
      </c>
      <c r="C1368" t="s">
        <v>68</v>
      </c>
      <c r="D1368" t="s">
        <v>141</v>
      </c>
      <c r="E1368" t="s">
        <v>451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473</v>
      </c>
      <c r="AC1368" t="s">
        <v>477</v>
      </c>
      <c r="AD1368" t="s">
        <v>628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415</v>
      </c>
      <c r="C1369" t="s">
        <v>68</v>
      </c>
      <c r="D1369" t="s">
        <v>141</v>
      </c>
      <c r="E1369" t="s">
        <v>472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473</v>
      </c>
      <c r="AC1369" t="s">
        <v>472</v>
      </c>
      <c r="AD1369" t="s">
        <v>451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415</v>
      </c>
      <c r="C1370" t="s">
        <v>68</v>
      </c>
      <c r="D1370" t="s">
        <v>451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473</v>
      </c>
      <c r="AC1370" t="s">
        <v>472</v>
      </c>
      <c r="AD1370" t="s">
        <v>451</v>
      </c>
      <c r="AE1370" t="s">
        <v>614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415</v>
      </c>
      <c r="C1371" t="s">
        <v>68</v>
      </c>
      <c r="D1371" t="s">
        <v>451</v>
      </c>
      <c r="E1371" t="s">
        <v>451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473</v>
      </c>
      <c r="AC1371" t="s">
        <v>472</v>
      </c>
      <c r="AD1371" t="s">
        <v>473</v>
      </c>
      <c r="AE1371" t="s">
        <v>614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415</v>
      </c>
      <c r="C1372" t="s">
        <v>68</v>
      </c>
      <c r="D1372" t="s">
        <v>451</v>
      </c>
      <c r="E1372" t="s">
        <v>473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473</v>
      </c>
      <c r="AC1372" t="s">
        <v>614</v>
      </c>
      <c r="AD1372" t="s">
        <v>141</v>
      </c>
      <c r="AE1372" t="s">
        <v>614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415</v>
      </c>
      <c r="C1373" t="s">
        <v>68</v>
      </c>
      <c r="D1373" t="s">
        <v>451</v>
      </c>
      <c r="E1373" t="s">
        <v>452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473</v>
      </c>
      <c r="AC1373" t="s">
        <v>614</v>
      </c>
      <c r="AD1373" t="s">
        <v>451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415</v>
      </c>
      <c r="C1374" t="s">
        <v>68</v>
      </c>
      <c r="D1374" t="s">
        <v>473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473</v>
      </c>
      <c r="AC1374" t="s">
        <v>614</v>
      </c>
      <c r="AD1374" t="s">
        <v>473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415</v>
      </c>
      <c r="C1375" t="s">
        <v>68</v>
      </c>
      <c r="D1375" t="s">
        <v>473</v>
      </c>
      <c r="E1375" t="s">
        <v>473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473</v>
      </c>
      <c r="AC1375" t="s">
        <v>614</v>
      </c>
      <c r="AD1375" t="s">
        <v>473</v>
      </c>
      <c r="AE1375" t="s">
        <v>614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415</v>
      </c>
      <c r="C1376" t="s">
        <v>68</v>
      </c>
      <c r="D1376" t="s">
        <v>452</v>
      </c>
      <c r="E1376" t="s">
        <v>452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452</v>
      </c>
      <c r="AC1376" t="s">
        <v>628</v>
      </c>
      <c r="AD1376" t="s">
        <v>452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415</v>
      </c>
      <c r="C1377" t="s">
        <v>68</v>
      </c>
      <c r="D1377" t="s">
        <v>604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452</v>
      </c>
      <c r="AC1377" t="s">
        <v>628</v>
      </c>
      <c r="AD1377" t="s">
        <v>452</v>
      </c>
      <c r="AE1377" t="s">
        <v>614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415</v>
      </c>
      <c r="C1378" t="s">
        <v>68</v>
      </c>
      <c r="D1378" t="s">
        <v>604</v>
      </c>
      <c r="E1378" t="s">
        <v>604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452</v>
      </c>
      <c r="AC1378" t="s">
        <v>471</v>
      </c>
      <c r="AD1378" t="s">
        <v>452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415</v>
      </c>
      <c r="C1379" t="s">
        <v>68</v>
      </c>
      <c r="D1379" t="s">
        <v>474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452</v>
      </c>
      <c r="AC1379" t="s">
        <v>471</v>
      </c>
      <c r="AD1379" t="s">
        <v>452</v>
      </c>
      <c r="AE1379" t="s">
        <v>614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415</v>
      </c>
      <c r="C1380" t="s">
        <v>68</v>
      </c>
      <c r="D1380" t="s">
        <v>474</v>
      </c>
      <c r="E1380" t="s">
        <v>474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452</v>
      </c>
      <c r="AC1380" t="s">
        <v>450</v>
      </c>
      <c r="AD1380" t="s">
        <v>452</v>
      </c>
      <c r="AE1380" t="s">
        <v>614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415</v>
      </c>
      <c r="C1381" t="s">
        <v>68</v>
      </c>
      <c r="D1381" t="s">
        <v>477</v>
      </c>
      <c r="E1381" t="s">
        <v>471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452</v>
      </c>
      <c r="AC1381" t="s">
        <v>141</v>
      </c>
      <c r="AD1381" t="s">
        <v>141</v>
      </c>
      <c r="AE1381" t="s">
        <v>614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415</v>
      </c>
      <c r="C1382" t="s">
        <v>68</v>
      </c>
      <c r="D1382" t="s">
        <v>477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452</v>
      </c>
      <c r="AC1382" t="s">
        <v>141</v>
      </c>
      <c r="AD1382" t="s">
        <v>452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415</v>
      </c>
      <c r="C1383" t="s">
        <v>68</v>
      </c>
      <c r="D1383" t="s">
        <v>477</v>
      </c>
      <c r="E1383" t="s">
        <v>477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452</v>
      </c>
      <c r="AC1383" t="s">
        <v>141</v>
      </c>
      <c r="AD1383" t="s">
        <v>452</v>
      </c>
      <c r="AE1383" t="s">
        <v>614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415</v>
      </c>
      <c r="C1384" t="s">
        <v>68</v>
      </c>
      <c r="D1384" t="s">
        <v>472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452</v>
      </c>
      <c r="AC1384" t="s">
        <v>630</v>
      </c>
      <c r="AD1384" t="s">
        <v>451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415</v>
      </c>
      <c r="C1385" t="s">
        <v>68</v>
      </c>
      <c r="D1385" t="s">
        <v>472</v>
      </c>
      <c r="E1385" t="s">
        <v>472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452</v>
      </c>
      <c r="AC1385" t="s">
        <v>630</v>
      </c>
      <c r="AD1385" t="s">
        <v>452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415</v>
      </c>
      <c r="C1386" t="s">
        <v>68</v>
      </c>
      <c r="D1386" t="s">
        <v>479</v>
      </c>
      <c r="E1386" t="s">
        <v>479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452</v>
      </c>
      <c r="AC1386" t="s">
        <v>630</v>
      </c>
      <c r="AD1386" t="s">
        <v>452</v>
      </c>
      <c r="AE1386" t="s">
        <v>614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416</v>
      </c>
      <c r="C1387" t="s">
        <v>52</v>
      </c>
      <c r="D1387" t="s">
        <v>450</v>
      </c>
      <c r="E1387" t="s">
        <v>450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452</v>
      </c>
      <c r="AC1387" t="s">
        <v>473</v>
      </c>
      <c r="AD1387" t="s">
        <v>451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416</v>
      </c>
      <c r="C1388" t="s">
        <v>52</v>
      </c>
      <c r="D1388" t="s">
        <v>450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452</v>
      </c>
      <c r="AC1388" t="s">
        <v>473</v>
      </c>
      <c r="AD1388" t="s">
        <v>473</v>
      </c>
      <c r="AE1388" t="s">
        <v>614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416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452</v>
      </c>
      <c r="AC1389" t="s">
        <v>473</v>
      </c>
      <c r="AD1389" t="s">
        <v>452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416</v>
      </c>
      <c r="C1390" t="s">
        <v>52</v>
      </c>
      <c r="D1390" t="s">
        <v>141</v>
      </c>
      <c r="E1390" t="s">
        <v>451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452</v>
      </c>
      <c r="AC1390" t="s">
        <v>473</v>
      </c>
      <c r="AD1390" t="s">
        <v>452</v>
      </c>
      <c r="AE1390" t="s">
        <v>614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416</v>
      </c>
      <c r="C1391" t="s">
        <v>52</v>
      </c>
      <c r="D1391" t="s">
        <v>451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452</v>
      </c>
      <c r="AC1391" t="s">
        <v>473</v>
      </c>
      <c r="AD1391" t="s">
        <v>472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416</v>
      </c>
      <c r="C1392" t="s">
        <v>52</v>
      </c>
      <c r="D1392" t="s">
        <v>451</v>
      </c>
      <c r="E1392" t="s">
        <v>451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452</v>
      </c>
      <c r="AC1392" t="s">
        <v>473</v>
      </c>
      <c r="AD1392" t="s">
        <v>472</v>
      </c>
      <c r="AE1392" t="s">
        <v>614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416</v>
      </c>
      <c r="C1393" t="s">
        <v>52</v>
      </c>
      <c r="D1393" t="s">
        <v>452</v>
      </c>
      <c r="E1393" t="s">
        <v>452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452</v>
      </c>
      <c r="AC1393" t="s">
        <v>452</v>
      </c>
      <c r="AD1393" t="s">
        <v>471</v>
      </c>
      <c r="AE1393" t="s">
        <v>614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416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452</v>
      </c>
      <c r="AC1394" t="s">
        <v>452</v>
      </c>
      <c r="AD1394" t="s">
        <v>450</v>
      </c>
      <c r="AE1394" t="s">
        <v>614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416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452</v>
      </c>
      <c r="AC1395" t="s">
        <v>452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416</v>
      </c>
      <c r="C1396" t="s">
        <v>54</v>
      </c>
      <c r="D1396" t="s">
        <v>141</v>
      </c>
      <c r="E1396" t="s">
        <v>451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452</v>
      </c>
      <c r="AC1396" t="s">
        <v>452</v>
      </c>
      <c r="AD1396" t="s">
        <v>141</v>
      </c>
      <c r="AE1396" t="s">
        <v>614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416</v>
      </c>
      <c r="C1397" t="s">
        <v>54</v>
      </c>
      <c r="D1397" t="s">
        <v>451</v>
      </c>
      <c r="E1397" t="s">
        <v>451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452</v>
      </c>
      <c r="AC1397" t="s">
        <v>452</v>
      </c>
      <c r="AD1397" t="s">
        <v>451</v>
      </c>
      <c r="AE1397" t="s">
        <v>614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416</v>
      </c>
      <c r="C1398" t="s">
        <v>54</v>
      </c>
      <c r="D1398" t="s">
        <v>452</v>
      </c>
      <c r="E1398" t="s">
        <v>452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452</v>
      </c>
      <c r="AC1398" t="s">
        <v>452</v>
      </c>
      <c r="AD1398" t="s">
        <v>473</v>
      </c>
      <c r="AE1398" t="s">
        <v>614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416</v>
      </c>
      <c r="C1399" t="s">
        <v>56</v>
      </c>
      <c r="D1399" t="s">
        <v>450</v>
      </c>
      <c r="E1399" t="s">
        <v>450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452</v>
      </c>
      <c r="AC1399" t="s">
        <v>452</v>
      </c>
      <c r="AD1399" t="s">
        <v>452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416</v>
      </c>
      <c r="C1400" t="s">
        <v>56</v>
      </c>
      <c r="D1400" t="s">
        <v>141</v>
      </c>
      <c r="E1400" t="s">
        <v>450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452</v>
      </c>
      <c r="AC1400" t="s">
        <v>452</v>
      </c>
      <c r="AD1400" t="s">
        <v>452</v>
      </c>
      <c r="AE1400" t="s">
        <v>614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416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452</v>
      </c>
      <c r="AC1401" t="s">
        <v>452</v>
      </c>
      <c r="AD1401" t="s">
        <v>629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416</v>
      </c>
      <c r="C1402" t="s">
        <v>56</v>
      </c>
      <c r="D1402" t="s">
        <v>141</v>
      </c>
      <c r="E1402" t="s">
        <v>451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452</v>
      </c>
      <c r="AC1402" t="s">
        <v>452</v>
      </c>
      <c r="AD1402" t="s">
        <v>472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416</v>
      </c>
      <c r="C1403" t="s">
        <v>56</v>
      </c>
      <c r="D1403" t="s">
        <v>451</v>
      </c>
      <c r="E1403" t="s">
        <v>451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452</v>
      </c>
      <c r="AC1403" t="s">
        <v>452</v>
      </c>
      <c r="AD1403" t="s">
        <v>472</v>
      </c>
      <c r="AE1403" t="s">
        <v>614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416</v>
      </c>
      <c r="C1404" t="s">
        <v>56</v>
      </c>
      <c r="D1404" t="s">
        <v>452</v>
      </c>
      <c r="E1404" t="s">
        <v>452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452</v>
      </c>
      <c r="AC1404" t="s">
        <v>629</v>
      </c>
      <c r="AD1404" t="s">
        <v>450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416</v>
      </c>
      <c r="C1405" t="s">
        <v>56</v>
      </c>
      <c r="D1405" t="s">
        <v>453</v>
      </c>
      <c r="E1405" t="s">
        <v>453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452</v>
      </c>
      <c r="AC1405" t="s">
        <v>629</v>
      </c>
      <c r="AD1405" t="s">
        <v>450</v>
      </c>
      <c r="AE1405" t="s">
        <v>614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416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452</v>
      </c>
      <c r="AC1406" t="s">
        <v>629</v>
      </c>
      <c r="AD1406" t="s">
        <v>141</v>
      </c>
      <c r="AE1406" t="s">
        <v>614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416</v>
      </c>
      <c r="C1407" t="s">
        <v>58</v>
      </c>
      <c r="D1407" t="s">
        <v>450</v>
      </c>
      <c r="E1407" t="s">
        <v>450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452</v>
      </c>
      <c r="AC1407" t="s">
        <v>629</v>
      </c>
      <c r="AD1407" t="s">
        <v>451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416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452</v>
      </c>
      <c r="AC1408" t="s">
        <v>629</v>
      </c>
      <c r="AD1408" t="s">
        <v>451</v>
      </c>
      <c r="AE1408" t="s">
        <v>614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416</v>
      </c>
      <c r="C1409" t="s">
        <v>58</v>
      </c>
      <c r="D1409" t="s">
        <v>451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452</v>
      </c>
      <c r="AC1409" t="s">
        <v>629</v>
      </c>
      <c r="AD1409" t="s">
        <v>452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416</v>
      </c>
      <c r="C1410" t="s">
        <v>58</v>
      </c>
      <c r="D1410" t="s">
        <v>451</v>
      </c>
      <c r="E1410" t="s">
        <v>451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452</v>
      </c>
      <c r="AC1410" t="s">
        <v>629</v>
      </c>
      <c r="AD1410" t="s">
        <v>452</v>
      </c>
      <c r="AE1410" t="s">
        <v>614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416</v>
      </c>
      <c r="C1411" t="s">
        <v>58</v>
      </c>
      <c r="D1411" t="s">
        <v>451</v>
      </c>
      <c r="E1411" t="s">
        <v>452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452</v>
      </c>
      <c r="AC1411" t="s">
        <v>474</v>
      </c>
      <c r="AD1411" t="s">
        <v>141</v>
      </c>
      <c r="AE1411" t="s">
        <v>614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416</v>
      </c>
      <c r="C1412" t="s">
        <v>58</v>
      </c>
      <c r="D1412" t="s">
        <v>451</v>
      </c>
      <c r="E1412" t="s">
        <v>472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452</v>
      </c>
      <c r="AC1412" t="s">
        <v>474</v>
      </c>
      <c r="AD1412" t="s">
        <v>452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416</v>
      </c>
      <c r="C1413" t="s">
        <v>58</v>
      </c>
      <c r="D1413" t="s">
        <v>473</v>
      </c>
      <c r="E1413" t="s">
        <v>473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452</v>
      </c>
      <c r="AC1413" t="s">
        <v>474</v>
      </c>
      <c r="AD1413" t="s">
        <v>452</v>
      </c>
      <c r="AE1413" t="s">
        <v>614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416</v>
      </c>
      <c r="C1414" t="s">
        <v>58</v>
      </c>
      <c r="D1414" t="s">
        <v>452</v>
      </c>
      <c r="E1414" t="s">
        <v>450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452</v>
      </c>
      <c r="AC1414" t="s">
        <v>477</v>
      </c>
      <c r="AD1414" t="s">
        <v>452</v>
      </c>
      <c r="AE1414" t="s">
        <v>614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416</v>
      </c>
      <c r="C1415" t="s">
        <v>58</v>
      </c>
      <c r="D1415" t="s">
        <v>452</v>
      </c>
      <c r="E1415" t="s">
        <v>452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452</v>
      </c>
      <c r="AC1415" t="s">
        <v>472</v>
      </c>
      <c r="AD1415" t="s">
        <v>141</v>
      </c>
      <c r="AE1415" t="s">
        <v>614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416</v>
      </c>
      <c r="C1416" t="s">
        <v>58</v>
      </c>
      <c r="D1416" t="s">
        <v>453</v>
      </c>
      <c r="E1416" t="s">
        <v>453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452</v>
      </c>
      <c r="AC1416" t="s">
        <v>472</v>
      </c>
      <c r="AD1416" t="s">
        <v>451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416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452</v>
      </c>
      <c r="AC1417" t="s">
        <v>472</v>
      </c>
      <c r="AD1417" t="s">
        <v>452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416</v>
      </c>
      <c r="C1418" t="s">
        <v>60</v>
      </c>
      <c r="D1418" t="s">
        <v>471</v>
      </c>
      <c r="E1418" t="s">
        <v>471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452</v>
      </c>
      <c r="AC1418" t="s">
        <v>472</v>
      </c>
      <c r="AD1418" t="s">
        <v>452</v>
      </c>
      <c r="AE1418" t="s">
        <v>614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416</v>
      </c>
      <c r="C1419" t="s">
        <v>60</v>
      </c>
      <c r="D1419" t="s">
        <v>471</v>
      </c>
      <c r="E1419" t="s">
        <v>451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452</v>
      </c>
      <c r="AC1419" t="s">
        <v>614</v>
      </c>
      <c r="AD1419" t="s">
        <v>141</v>
      </c>
      <c r="AE1419" t="s">
        <v>614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416</v>
      </c>
      <c r="C1420" t="s">
        <v>60</v>
      </c>
      <c r="D1420" t="s">
        <v>450</v>
      </c>
      <c r="E1420" t="s">
        <v>450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452</v>
      </c>
      <c r="AC1420" t="s">
        <v>614</v>
      </c>
      <c r="AD1420" t="s">
        <v>452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416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452</v>
      </c>
      <c r="AC1421" t="s">
        <v>614</v>
      </c>
      <c r="AD1421" t="s">
        <v>452</v>
      </c>
      <c r="AE1421" t="s">
        <v>614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416</v>
      </c>
      <c r="C1422" t="s">
        <v>60</v>
      </c>
      <c r="D1422" t="s">
        <v>451</v>
      </c>
      <c r="E1422" t="s">
        <v>450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452</v>
      </c>
      <c r="AC1422" t="s">
        <v>527</v>
      </c>
      <c r="AD1422" t="s">
        <v>452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416</v>
      </c>
      <c r="C1423" t="s">
        <v>60</v>
      </c>
      <c r="D1423" t="s">
        <v>451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452</v>
      </c>
      <c r="AC1423" t="s">
        <v>527</v>
      </c>
      <c r="AD1423" t="s">
        <v>452</v>
      </c>
      <c r="AE1423" t="s">
        <v>614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416</v>
      </c>
      <c r="C1424" t="s">
        <v>60</v>
      </c>
      <c r="D1424" t="s">
        <v>451</v>
      </c>
      <c r="E1424" t="s">
        <v>451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452</v>
      </c>
      <c r="AC1424" t="s">
        <v>479</v>
      </c>
      <c r="AD1424" t="s">
        <v>452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416</v>
      </c>
      <c r="C1425" t="s">
        <v>60</v>
      </c>
      <c r="D1425" t="s">
        <v>451</v>
      </c>
      <c r="E1425" t="s">
        <v>473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452</v>
      </c>
      <c r="AC1425" t="s">
        <v>479</v>
      </c>
      <c r="AD1425" t="s">
        <v>452</v>
      </c>
      <c r="AE1425" t="s">
        <v>614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416</v>
      </c>
      <c r="C1426" t="s">
        <v>60</v>
      </c>
      <c r="D1426" t="s">
        <v>451</v>
      </c>
      <c r="E1426" t="s">
        <v>452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452</v>
      </c>
      <c r="AC1426" t="s">
        <v>453</v>
      </c>
      <c r="AD1426" t="s">
        <v>452</v>
      </c>
      <c r="AE1426" t="s">
        <v>614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416</v>
      </c>
      <c r="C1427" t="s">
        <v>60</v>
      </c>
      <c r="D1427" t="s">
        <v>451</v>
      </c>
      <c r="E1427" t="s">
        <v>472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452</v>
      </c>
      <c r="AC1427" t="s">
        <v>475</v>
      </c>
      <c r="AD1427" t="s">
        <v>452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416</v>
      </c>
      <c r="C1428" t="s">
        <v>60</v>
      </c>
      <c r="D1428" t="s">
        <v>473</v>
      </c>
      <c r="E1428" t="s">
        <v>473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452</v>
      </c>
      <c r="AC1428" t="s">
        <v>475</v>
      </c>
      <c r="AD1428" t="s">
        <v>452</v>
      </c>
      <c r="AE1428" t="s">
        <v>614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416</v>
      </c>
      <c r="C1429" t="s">
        <v>60</v>
      </c>
      <c r="D1429" t="s">
        <v>452</v>
      </c>
      <c r="E1429" t="s">
        <v>452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629</v>
      </c>
      <c r="AC1429" t="s">
        <v>141</v>
      </c>
      <c r="AD1429" t="s">
        <v>141</v>
      </c>
      <c r="AE1429" t="s">
        <v>614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416</v>
      </c>
      <c r="C1430" t="s">
        <v>60</v>
      </c>
      <c r="D1430" t="s">
        <v>472</v>
      </c>
      <c r="E1430" t="s">
        <v>472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629</v>
      </c>
      <c r="AC1430" t="s">
        <v>141</v>
      </c>
      <c r="AD1430" t="s">
        <v>629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416</v>
      </c>
      <c r="C1431" t="s">
        <v>60</v>
      </c>
      <c r="D1431" t="s">
        <v>479</v>
      </c>
      <c r="E1431" t="s">
        <v>479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629</v>
      </c>
      <c r="AC1431" t="s">
        <v>630</v>
      </c>
      <c r="AD1431" t="s">
        <v>629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416</v>
      </c>
      <c r="C1432" t="s">
        <v>60</v>
      </c>
      <c r="D1432" t="s">
        <v>453</v>
      </c>
      <c r="E1432" t="s">
        <v>453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629</v>
      </c>
      <c r="AC1432" t="s">
        <v>630</v>
      </c>
      <c r="AD1432" t="s">
        <v>629</v>
      </c>
      <c r="AE1432" t="s">
        <v>614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416</v>
      </c>
      <c r="C1433" t="s">
        <v>60</v>
      </c>
      <c r="D1433" t="s">
        <v>453</v>
      </c>
      <c r="E1433" t="s">
        <v>475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629</v>
      </c>
      <c r="AC1433" t="s">
        <v>629</v>
      </c>
      <c r="AD1433" t="s">
        <v>629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416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629</v>
      </c>
      <c r="AC1434" t="s">
        <v>629</v>
      </c>
      <c r="AD1434" t="s">
        <v>629</v>
      </c>
      <c r="AE1434" t="s">
        <v>614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416</v>
      </c>
      <c r="C1435" t="s">
        <v>62</v>
      </c>
      <c r="D1435" t="s">
        <v>471</v>
      </c>
      <c r="E1435" t="s">
        <v>471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629</v>
      </c>
      <c r="AC1435" t="s">
        <v>474</v>
      </c>
      <c r="AD1435" t="s">
        <v>629</v>
      </c>
      <c r="AE1435" t="s">
        <v>614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416</v>
      </c>
      <c r="C1436" t="s">
        <v>62</v>
      </c>
      <c r="D1436" t="s">
        <v>471</v>
      </c>
      <c r="E1436" t="s">
        <v>451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629</v>
      </c>
      <c r="AC1436" t="s">
        <v>472</v>
      </c>
      <c r="AD1436" t="s">
        <v>629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416</v>
      </c>
      <c r="C1437" t="s">
        <v>62</v>
      </c>
      <c r="D1437" t="s">
        <v>450</v>
      </c>
      <c r="E1437" t="s">
        <v>450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629</v>
      </c>
      <c r="AC1437" t="s">
        <v>614</v>
      </c>
      <c r="AD1437" t="s">
        <v>629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416</v>
      </c>
      <c r="C1438" t="s">
        <v>62</v>
      </c>
      <c r="D1438" t="s">
        <v>450</v>
      </c>
      <c r="E1438" t="s">
        <v>604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474</v>
      </c>
      <c r="AC1438" t="s">
        <v>630</v>
      </c>
      <c r="AD1438" t="s">
        <v>474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416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474</v>
      </c>
      <c r="AC1439" t="s">
        <v>474</v>
      </c>
      <c r="AD1439" t="s">
        <v>474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416</v>
      </c>
      <c r="C1440" t="s">
        <v>62</v>
      </c>
      <c r="D1440" t="s">
        <v>451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474</v>
      </c>
      <c r="AC1440" t="s">
        <v>474</v>
      </c>
      <c r="AD1440" t="s">
        <v>474</v>
      </c>
      <c r="AE1440" t="s">
        <v>614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416</v>
      </c>
      <c r="C1441" t="s">
        <v>62</v>
      </c>
      <c r="D1441" t="s">
        <v>451</v>
      </c>
      <c r="E1441" t="s">
        <v>451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474</v>
      </c>
      <c r="AC1441" t="s">
        <v>614</v>
      </c>
      <c r="AD1441" t="s">
        <v>141</v>
      </c>
      <c r="AE1441" t="s">
        <v>614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416</v>
      </c>
      <c r="C1442" t="s">
        <v>62</v>
      </c>
      <c r="D1442" t="s">
        <v>451</v>
      </c>
      <c r="E1442" t="s">
        <v>473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474</v>
      </c>
      <c r="AC1442" t="s">
        <v>614</v>
      </c>
      <c r="AD1442" t="s">
        <v>474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416</v>
      </c>
      <c r="C1443" t="s">
        <v>62</v>
      </c>
      <c r="D1443" t="s">
        <v>451</v>
      </c>
      <c r="E1443" t="s">
        <v>452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474</v>
      </c>
      <c r="AC1443" t="s">
        <v>614</v>
      </c>
      <c r="AD1443" t="s">
        <v>474</v>
      </c>
      <c r="AE1443" t="s">
        <v>614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416</v>
      </c>
      <c r="C1444" t="s">
        <v>62</v>
      </c>
      <c r="D1444" t="s">
        <v>451</v>
      </c>
      <c r="E1444" t="s">
        <v>472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477</v>
      </c>
      <c r="AC1444" t="s">
        <v>471</v>
      </c>
      <c r="AD1444" t="s">
        <v>477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416</v>
      </c>
      <c r="C1445" t="s">
        <v>62</v>
      </c>
      <c r="D1445" t="s">
        <v>451</v>
      </c>
      <c r="E1445" t="s">
        <v>479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477</v>
      </c>
      <c r="AC1445" t="s">
        <v>141</v>
      </c>
      <c r="AD1445" t="s">
        <v>477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416</v>
      </c>
      <c r="C1446" t="s">
        <v>62</v>
      </c>
      <c r="D1446" t="s">
        <v>473</v>
      </c>
      <c r="E1446" t="s">
        <v>473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477</v>
      </c>
      <c r="AC1446" t="s">
        <v>630</v>
      </c>
      <c r="AD1446" t="s">
        <v>451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416</v>
      </c>
      <c r="C1447" t="s">
        <v>62</v>
      </c>
      <c r="D1447" t="s">
        <v>452</v>
      </c>
      <c r="E1447" t="s">
        <v>452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477</v>
      </c>
      <c r="AC1447" t="s">
        <v>630</v>
      </c>
      <c r="AD1447" t="s">
        <v>474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416</v>
      </c>
      <c r="C1448" t="s">
        <v>62</v>
      </c>
      <c r="D1448" t="s">
        <v>604</v>
      </c>
      <c r="E1448" t="s">
        <v>604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477</v>
      </c>
      <c r="AC1448" t="s">
        <v>630</v>
      </c>
      <c r="AD1448" t="s">
        <v>477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416</v>
      </c>
      <c r="C1449" t="s">
        <v>62</v>
      </c>
      <c r="D1449" t="s">
        <v>477</v>
      </c>
      <c r="E1449" t="s">
        <v>477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477</v>
      </c>
      <c r="AC1449" t="s">
        <v>630</v>
      </c>
      <c r="AD1449" t="s">
        <v>477</v>
      </c>
      <c r="AE1449" t="s">
        <v>614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416</v>
      </c>
      <c r="C1450" t="s">
        <v>62</v>
      </c>
      <c r="D1450" t="s">
        <v>472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477</v>
      </c>
      <c r="AC1450" t="s">
        <v>477</v>
      </c>
      <c r="AD1450" t="s">
        <v>477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416</v>
      </c>
      <c r="C1451" t="s">
        <v>62</v>
      </c>
      <c r="D1451" t="s">
        <v>472</v>
      </c>
      <c r="E1451" t="s">
        <v>451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477</v>
      </c>
      <c r="AC1451" t="s">
        <v>477</v>
      </c>
      <c r="AD1451" t="s">
        <v>477</v>
      </c>
      <c r="AE1451" t="s">
        <v>614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416</v>
      </c>
      <c r="C1452" t="s">
        <v>62</v>
      </c>
      <c r="D1452" t="s">
        <v>472</v>
      </c>
      <c r="E1452" t="s">
        <v>472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477</v>
      </c>
      <c r="AC1452" t="s">
        <v>472</v>
      </c>
      <c r="AD1452" t="s">
        <v>141</v>
      </c>
      <c r="AE1452" t="s">
        <v>614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416</v>
      </c>
      <c r="C1453" t="s">
        <v>62</v>
      </c>
      <c r="D1453" t="s">
        <v>527</v>
      </c>
      <c r="E1453" t="s">
        <v>527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477</v>
      </c>
      <c r="AC1453" t="s">
        <v>472</v>
      </c>
      <c r="AD1453" t="s">
        <v>477</v>
      </c>
      <c r="AE1453" t="s">
        <v>614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416</v>
      </c>
      <c r="C1454" t="s">
        <v>62</v>
      </c>
      <c r="D1454" t="s">
        <v>479</v>
      </c>
      <c r="E1454" t="s">
        <v>479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477</v>
      </c>
      <c r="AC1454" t="s">
        <v>614</v>
      </c>
      <c r="AD1454" t="s">
        <v>477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416</v>
      </c>
      <c r="C1455" t="s">
        <v>62</v>
      </c>
      <c r="D1455" t="s">
        <v>453</v>
      </c>
      <c r="E1455" t="s">
        <v>453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472</v>
      </c>
      <c r="AC1455" t="s">
        <v>471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416</v>
      </c>
      <c r="C1456" t="s">
        <v>62</v>
      </c>
      <c r="D1456" t="s">
        <v>475</v>
      </c>
      <c r="E1456" t="s">
        <v>453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472</v>
      </c>
      <c r="AC1456" t="s">
        <v>471</v>
      </c>
      <c r="AD1456" t="s">
        <v>472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416</v>
      </c>
      <c r="C1457" t="s">
        <v>64</v>
      </c>
      <c r="D1457" t="s">
        <v>603</v>
      </c>
      <c r="E1457" t="s">
        <v>603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472</v>
      </c>
      <c r="AC1457" t="s">
        <v>471</v>
      </c>
      <c r="AD1457" t="s">
        <v>472</v>
      </c>
      <c r="AE1457" t="s">
        <v>614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416</v>
      </c>
      <c r="C1458" t="s">
        <v>64</v>
      </c>
      <c r="D1458" t="s">
        <v>471</v>
      </c>
      <c r="E1458" t="s">
        <v>471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472</v>
      </c>
      <c r="AC1458" t="s">
        <v>450</v>
      </c>
      <c r="AD1458" t="s">
        <v>472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416</v>
      </c>
      <c r="C1459" t="s">
        <v>64</v>
      </c>
      <c r="D1459" t="s">
        <v>450</v>
      </c>
      <c r="E1459" t="s">
        <v>450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472</v>
      </c>
      <c r="AC1459" t="s">
        <v>141</v>
      </c>
      <c r="AD1459" t="s">
        <v>141</v>
      </c>
      <c r="AE1459" t="s">
        <v>614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416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472</v>
      </c>
      <c r="AC1460" t="s">
        <v>141</v>
      </c>
      <c r="AD1460" t="s">
        <v>472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416</v>
      </c>
      <c r="C1461" t="s">
        <v>64</v>
      </c>
      <c r="D1461" t="s">
        <v>451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472</v>
      </c>
      <c r="AC1461" t="s">
        <v>141</v>
      </c>
      <c r="AD1461" t="s">
        <v>472</v>
      </c>
      <c r="AE1461" t="s">
        <v>614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416</v>
      </c>
      <c r="C1462" t="s">
        <v>64</v>
      </c>
      <c r="D1462" t="s">
        <v>451</v>
      </c>
      <c r="E1462" t="s">
        <v>451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472</v>
      </c>
      <c r="AC1462" t="s">
        <v>630</v>
      </c>
      <c r="AD1462" t="s">
        <v>451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416</v>
      </c>
      <c r="C1463" t="s">
        <v>64</v>
      </c>
      <c r="D1463" t="s">
        <v>451</v>
      </c>
      <c r="E1463" t="s">
        <v>473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472</v>
      </c>
      <c r="AC1463" t="s">
        <v>630</v>
      </c>
      <c r="AD1463" t="s">
        <v>472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416</v>
      </c>
      <c r="C1464" t="s">
        <v>64</v>
      </c>
      <c r="D1464" t="s">
        <v>451</v>
      </c>
      <c r="E1464" t="s">
        <v>472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472</v>
      </c>
      <c r="AC1464" t="s">
        <v>630</v>
      </c>
      <c r="AD1464" t="s">
        <v>472</v>
      </c>
      <c r="AE1464" t="s">
        <v>614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416</v>
      </c>
      <c r="C1465" t="s">
        <v>64</v>
      </c>
      <c r="D1465" t="s">
        <v>451</v>
      </c>
      <c r="E1465" t="s">
        <v>479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472</v>
      </c>
      <c r="AC1465" t="s">
        <v>473</v>
      </c>
      <c r="AD1465" t="s">
        <v>472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416</v>
      </c>
      <c r="C1466" t="s">
        <v>64</v>
      </c>
      <c r="D1466" t="s">
        <v>473</v>
      </c>
      <c r="E1466" t="s">
        <v>473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472</v>
      </c>
      <c r="AC1466" t="s">
        <v>473</v>
      </c>
      <c r="AD1466" t="s">
        <v>472</v>
      </c>
      <c r="AE1466" t="s">
        <v>614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416</v>
      </c>
      <c r="C1467" t="s">
        <v>64</v>
      </c>
      <c r="D1467" t="s">
        <v>452</v>
      </c>
      <c r="E1467" t="s">
        <v>452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472</v>
      </c>
      <c r="AC1467" t="s">
        <v>452</v>
      </c>
      <c r="AD1467" t="s">
        <v>472</v>
      </c>
      <c r="AE1467" t="s">
        <v>614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416</v>
      </c>
      <c r="C1468" t="s">
        <v>64</v>
      </c>
      <c r="D1468" t="s">
        <v>604</v>
      </c>
      <c r="E1468" t="s">
        <v>604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472</v>
      </c>
      <c r="AC1468" t="s">
        <v>629</v>
      </c>
      <c r="AD1468" t="s">
        <v>141</v>
      </c>
      <c r="AE1468" t="s">
        <v>614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416</v>
      </c>
      <c r="C1469" t="s">
        <v>64</v>
      </c>
      <c r="D1469" t="s">
        <v>477</v>
      </c>
      <c r="E1469" t="s">
        <v>477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472</v>
      </c>
      <c r="AC1469" t="s">
        <v>629</v>
      </c>
      <c r="AD1469" t="s">
        <v>472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416</v>
      </c>
      <c r="C1470" t="s">
        <v>64</v>
      </c>
      <c r="D1470" t="s">
        <v>472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472</v>
      </c>
      <c r="AC1470" t="s">
        <v>629</v>
      </c>
      <c r="AD1470" t="s">
        <v>472</v>
      </c>
      <c r="AE1470" t="s">
        <v>614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416</v>
      </c>
      <c r="C1471" t="s">
        <v>64</v>
      </c>
      <c r="D1471" t="s">
        <v>472</v>
      </c>
      <c r="E1471" t="s">
        <v>472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472</v>
      </c>
      <c r="AC1471" t="s">
        <v>477</v>
      </c>
      <c r="AD1471" t="s">
        <v>472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416</v>
      </c>
      <c r="C1472" t="s">
        <v>64</v>
      </c>
      <c r="D1472" t="s">
        <v>479</v>
      </c>
      <c r="E1472" t="s">
        <v>479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472</v>
      </c>
      <c r="AC1472" t="s">
        <v>477</v>
      </c>
      <c r="AD1472" t="s">
        <v>472</v>
      </c>
      <c r="AE1472" t="s">
        <v>614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416</v>
      </c>
      <c r="C1473" t="s">
        <v>64</v>
      </c>
      <c r="D1473" t="s">
        <v>453</v>
      </c>
      <c r="E1473" t="s">
        <v>453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472</v>
      </c>
      <c r="AC1473" t="s">
        <v>472</v>
      </c>
      <c r="AD1473" t="s">
        <v>141</v>
      </c>
      <c r="AE1473" t="s">
        <v>614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416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472</v>
      </c>
      <c r="AC1474" t="s">
        <v>472</v>
      </c>
      <c r="AD1474" t="s">
        <v>451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416</v>
      </c>
      <c r="C1475" t="s">
        <v>66</v>
      </c>
      <c r="D1475" t="s">
        <v>450</v>
      </c>
      <c r="E1475" t="s">
        <v>450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472</v>
      </c>
      <c r="AC1475" t="s">
        <v>472</v>
      </c>
      <c r="AD1475" t="s">
        <v>477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416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472</v>
      </c>
      <c r="AC1476" t="s">
        <v>472</v>
      </c>
      <c r="AD1476" t="s">
        <v>472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416</v>
      </c>
      <c r="C1477" t="s">
        <v>66</v>
      </c>
      <c r="D1477" t="s">
        <v>141</v>
      </c>
      <c r="E1477" t="s">
        <v>451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472</v>
      </c>
      <c r="AC1477" t="s">
        <v>472</v>
      </c>
      <c r="AD1477" t="s">
        <v>472</v>
      </c>
      <c r="AE1477" t="s">
        <v>614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416</v>
      </c>
      <c r="C1478" t="s">
        <v>66</v>
      </c>
      <c r="D1478" t="s">
        <v>141</v>
      </c>
      <c r="E1478" t="s">
        <v>472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472</v>
      </c>
      <c r="AC1478" t="s">
        <v>472</v>
      </c>
      <c r="AD1478" t="s">
        <v>527</v>
      </c>
      <c r="AE1478" t="s">
        <v>614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416</v>
      </c>
      <c r="C1479" t="s">
        <v>66</v>
      </c>
      <c r="D1479" t="s">
        <v>451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472</v>
      </c>
      <c r="AC1479" t="s">
        <v>614</v>
      </c>
      <c r="AD1479" t="s">
        <v>141</v>
      </c>
      <c r="AE1479" t="s">
        <v>614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416</v>
      </c>
      <c r="C1480" t="s">
        <v>66</v>
      </c>
      <c r="D1480" t="s">
        <v>451</v>
      </c>
      <c r="E1480" t="s">
        <v>451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472</v>
      </c>
      <c r="AC1480" t="s">
        <v>614</v>
      </c>
      <c r="AD1480" t="s">
        <v>472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416</v>
      </c>
      <c r="C1481" t="s">
        <v>66</v>
      </c>
      <c r="D1481" t="s">
        <v>451</v>
      </c>
      <c r="E1481" t="s">
        <v>472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472</v>
      </c>
      <c r="AC1481" t="s">
        <v>614</v>
      </c>
      <c r="AD1481" t="s">
        <v>472</v>
      </c>
      <c r="AE1481" t="s">
        <v>614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416</v>
      </c>
      <c r="C1482" t="s">
        <v>66</v>
      </c>
      <c r="D1482" t="s">
        <v>473</v>
      </c>
      <c r="E1482" t="s">
        <v>473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472</v>
      </c>
      <c r="AC1482" t="s">
        <v>614</v>
      </c>
      <c r="AD1482" t="s">
        <v>527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416</v>
      </c>
      <c r="C1483" t="s">
        <v>66</v>
      </c>
      <c r="D1483" t="s">
        <v>452</v>
      </c>
      <c r="E1483" t="s">
        <v>452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472</v>
      </c>
      <c r="AC1483" t="s">
        <v>527</v>
      </c>
      <c r="AD1483" t="s">
        <v>472</v>
      </c>
      <c r="AE1483" t="s">
        <v>614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416</v>
      </c>
      <c r="C1484" t="s">
        <v>66</v>
      </c>
      <c r="D1484" t="s">
        <v>604</v>
      </c>
      <c r="E1484" t="s">
        <v>604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472</v>
      </c>
      <c r="AC1484" t="s">
        <v>479</v>
      </c>
      <c r="AD1484" t="s">
        <v>472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416</v>
      </c>
      <c r="C1485" t="s">
        <v>66</v>
      </c>
      <c r="D1485" t="s">
        <v>474</v>
      </c>
      <c r="E1485" t="s">
        <v>474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472</v>
      </c>
      <c r="AC1485" t="s">
        <v>479</v>
      </c>
      <c r="AD1485" t="s">
        <v>472</v>
      </c>
      <c r="AE1485" t="s">
        <v>614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416</v>
      </c>
      <c r="C1486" t="s">
        <v>66</v>
      </c>
      <c r="D1486" t="s">
        <v>477</v>
      </c>
      <c r="E1486" t="s">
        <v>477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472</v>
      </c>
      <c r="AC1486" t="s">
        <v>475</v>
      </c>
      <c r="AD1486" t="s">
        <v>472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416</v>
      </c>
      <c r="C1487" t="s">
        <v>66</v>
      </c>
      <c r="D1487" t="s">
        <v>472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527</v>
      </c>
      <c r="AC1487" t="s">
        <v>472</v>
      </c>
      <c r="AD1487" t="s">
        <v>472</v>
      </c>
      <c r="AE1487" t="s">
        <v>614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416</v>
      </c>
      <c r="C1488" t="s">
        <v>66</v>
      </c>
      <c r="D1488" t="s">
        <v>472</v>
      </c>
      <c r="E1488" t="s">
        <v>472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527</v>
      </c>
      <c r="AC1488" t="s">
        <v>472</v>
      </c>
      <c r="AD1488" t="s">
        <v>527</v>
      </c>
      <c r="AE1488" t="s">
        <v>614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416</v>
      </c>
      <c r="C1489" t="s">
        <v>66</v>
      </c>
      <c r="D1489" t="s">
        <v>479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527</v>
      </c>
      <c r="AC1489" t="s">
        <v>479</v>
      </c>
      <c r="AD1489" t="s">
        <v>527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416</v>
      </c>
      <c r="C1490" t="s">
        <v>66</v>
      </c>
      <c r="D1490" t="s">
        <v>479</v>
      </c>
      <c r="E1490" t="s">
        <v>479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479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416</v>
      </c>
      <c r="C1491" t="s">
        <v>66</v>
      </c>
      <c r="D1491" t="s">
        <v>453</v>
      </c>
      <c r="E1491" t="s">
        <v>453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479</v>
      </c>
      <c r="AC1491" t="s">
        <v>141</v>
      </c>
      <c r="AD1491" t="s">
        <v>141</v>
      </c>
      <c r="AE1491" t="s">
        <v>614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416</v>
      </c>
      <c r="C1492" t="s">
        <v>68</v>
      </c>
      <c r="D1492" t="s">
        <v>603</v>
      </c>
      <c r="E1492" t="s">
        <v>603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479</v>
      </c>
      <c r="AC1492" t="s">
        <v>141</v>
      </c>
      <c r="AD1492" t="s">
        <v>479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416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479</v>
      </c>
      <c r="AC1493" t="s">
        <v>141</v>
      </c>
      <c r="AD1493" t="s">
        <v>479</v>
      </c>
      <c r="AE1493" t="s">
        <v>614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416</v>
      </c>
      <c r="C1494" t="s">
        <v>68</v>
      </c>
      <c r="D1494" t="s">
        <v>141</v>
      </c>
      <c r="E1494" t="s">
        <v>451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479</v>
      </c>
      <c r="AC1494" t="s">
        <v>630</v>
      </c>
      <c r="AD1494" t="s">
        <v>479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416</v>
      </c>
      <c r="C1495" t="s">
        <v>68</v>
      </c>
      <c r="D1495" t="s">
        <v>141</v>
      </c>
      <c r="E1495" t="s">
        <v>604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479</v>
      </c>
      <c r="AC1495" t="s">
        <v>630</v>
      </c>
      <c r="AD1495" t="s">
        <v>479</v>
      </c>
      <c r="AE1495" t="s">
        <v>614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416</v>
      </c>
      <c r="C1496" t="s">
        <v>68</v>
      </c>
      <c r="D1496" t="s">
        <v>141</v>
      </c>
      <c r="E1496" t="s">
        <v>472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479</v>
      </c>
      <c r="AC1496" t="s">
        <v>473</v>
      </c>
      <c r="AD1496" t="s">
        <v>479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416</v>
      </c>
      <c r="C1497" t="s">
        <v>68</v>
      </c>
      <c r="D1497" t="s">
        <v>451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479</v>
      </c>
      <c r="AC1497" t="s">
        <v>473</v>
      </c>
      <c r="AD1497" t="s">
        <v>479</v>
      </c>
      <c r="AE1497" t="s">
        <v>614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416</v>
      </c>
      <c r="C1498" t="s">
        <v>68</v>
      </c>
      <c r="D1498" t="s">
        <v>451</v>
      </c>
      <c r="E1498" t="s">
        <v>451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479</v>
      </c>
      <c r="AC1498" t="s">
        <v>629</v>
      </c>
      <c r="AD1498" t="s">
        <v>479</v>
      </c>
      <c r="AE1498" t="s">
        <v>614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416</v>
      </c>
      <c r="C1499" t="s">
        <v>68</v>
      </c>
      <c r="D1499" t="s">
        <v>473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479</v>
      </c>
      <c r="AC1499" t="s">
        <v>474</v>
      </c>
      <c r="AD1499" t="s">
        <v>479</v>
      </c>
      <c r="AE1499" t="s">
        <v>614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416</v>
      </c>
      <c r="C1500" t="s">
        <v>68</v>
      </c>
      <c r="D1500" t="s">
        <v>473</v>
      </c>
      <c r="E1500" t="s">
        <v>473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479</v>
      </c>
      <c r="AC1500" t="s">
        <v>477</v>
      </c>
      <c r="AD1500" t="s">
        <v>479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416</v>
      </c>
      <c r="C1501" t="s">
        <v>68</v>
      </c>
      <c r="D1501" t="s">
        <v>452</v>
      </c>
      <c r="E1501" t="s">
        <v>452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479</v>
      </c>
      <c r="AC1501" t="s">
        <v>477</v>
      </c>
      <c r="AD1501" t="s">
        <v>479</v>
      </c>
      <c r="AE1501" t="s">
        <v>614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416</v>
      </c>
      <c r="C1502" t="s">
        <v>68</v>
      </c>
      <c r="D1502" t="s">
        <v>604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479</v>
      </c>
      <c r="AC1502" t="s">
        <v>472</v>
      </c>
      <c r="AD1502" t="s">
        <v>479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416</v>
      </c>
      <c r="C1503" t="s">
        <v>68</v>
      </c>
      <c r="D1503" t="s">
        <v>604</v>
      </c>
      <c r="E1503" t="s">
        <v>604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479</v>
      </c>
      <c r="AC1503" t="s">
        <v>472</v>
      </c>
      <c r="AD1503" t="s">
        <v>479</v>
      </c>
      <c r="AE1503" t="s">
        <v>614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416</v>
      </c>
      <c r="C1504" t="s">
        <v>68</v>
      </c>
      <c r="D1504" t="s">
        <v>477</v>
      </c>
      <c r="E1504" t="s">
        <v>477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479</v>
      </c>
      <c r="AC1504" t="s">
        <v>614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416</v>
      </c>
      <c r="C1505" t="s">
        <v>68</v>
      </c>
      <c r="D1505" t="s">
        <v>472</v>
      </c>
      <c r="E1505" t="s">
        <v>471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479</v>
      </c>
      <c r="AC1505" t="s">
        <v>614</v>
      </c>
      <c r="AD1505" t="s">
        <v>141</v>
      </c>
      <c r="AE1505" t="s">
        <v>614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416</v>
      </c>
      <c r="C1506" t="s">
        <v>68</v>
      </c>
      <c r="D1506" t="s">
        <v>472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479</v>
      </c>
      <c r="AC1506" t="s">
        <v>614</v>
      </c>
      <c r="AD1506" t="s">
        <v>479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416</v>
      </c>
      <c r="C1507" t="s">
        <v>68</v>
      </c>
      <c r="D1507" t="s">
        <v>472</v>
      </c>
      <c r="E1507" t="s">
        <v>472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479</v>
      </c>
      <c r="AC1507" t="s">
        <v>614</v>
      </c>
      <c r="AD1507" t="s">
        <v>479</v>
      </c>
      <c r="AE1507" t="s">
        <v>614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416</v>
      </c>
      <c r="C1508" t="s">
        <v>68</v>
      </c>
      <c r="D1508" t="s">
        <v>472</v>
      </c>
      <c r="E1508" t="s">
        <v>527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479</v>
      </c>
      <c r="AC1508" t="s">
        <v>479</v>
      </c>
      <c r="AD1508" t="s">
        <v>451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416</v>
      </c>
      <c r="C1509" t="s">
        <v>68</v>
      </c>
      <c r="D1509" t="s">
        <v>479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479</v>
      </c>
      <c r="AC1509" t="s">
        <v>479</v>
      </c>
      <c r="AD1509" t="s">
        <v>479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416</v>
      </c>
      <c r="C1510" t="s">
        <v>68</v>
      </c>
      <c r="D1510" t="s">
        <v>479</v>
      </c>
      <c r="E1510" t="s">
        <v>479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479</v>
      </c>
      <c r="AC1510" t="s">
        <v>479</v>
      </c>
      <c r="AD1510" t="s">
        <v>479</v>
      </c>
      <c r="AE1510" t="s">
        <v>614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416</v>
      </c>
      <c r="C1511" t="s">
        <v>68</v>
      </c>
      <c r="D1511" t="s">
        <v>453</v>
      </c>
      <c r="E1511" t="s">
        <v>453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453</v>
      </c>
      <c r="AC1511" t="s">
        <v>450</v>
      </c>
      <c r="AD1511" t="s">
        <v>453</v>
      </c>
      <c r="AE1511" t="s">
        <v>614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417</v>
      </c>
      <c r="C1512" t="s">
        <v>52</v>
      </c>
      <c r="D1512" t="s">
        <v>450</v>
      </c>
      <c r="E1512" t="s">
        <v>450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453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417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453</v>
      </c>
      <c r="AC1513" t="s">
        <v>141</v>
      </c>
      <c r="AD1513" t="s">
        <v>453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417</v>
      </c>
      <c r="C1514" t="s">
        <v>52</v>
      </c>
      <c r="D1514" t="s">
        <v>451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453</v>
      </c>
      <c r="AC1514" t="s">
        <v>141</v>
      </c>
      <c r="AD1514" t="s">
        <v>453</v>
      </c>
      <c r="AE1514" t="s">
        <v>614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417</v>
      </c>
      <c r="C1515" t="s">
        <v>52</v>
      </c>
      <c r="D1515" t="s">
        <v>451</v>
      </c>
      <c r="E1515" t="s">
        <v>451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453</v>
      </c>
      <c r="AC1515" t="s">
        <v>630</v>
      </c>
      <c r="AD1515" t="s">
        <v>453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417</v>
      </c>
      <c r="C1516" t="s">
        <v>52</v>
      </c>
      <c r="D1516" t="s">
        <v>452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453</v>
      </c>
      <c r="AC1516" t="s">
        <v>630</v>
      </c>
      <c r="AD1516" t="s">
        <v>453</v>
      </c>
      <c r="AE1516" t="s">
        <v>614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417</v>
      </c>
      <c r="C1517" t="s">
        <v>52</v>
      </c>
      <c r="D1517" t="s">
        <v>452</v>
      </c>
      <c r="E1517" t="s">
        <v>452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453</v>
      </c>
      <c r="AC1517" t="s">
        <v>630</v>
      </c>
      <c r="AD1517" t="s">
        <v>475</v>
      </c>
      <c r="AE1517" t="s">
        <v>614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417</v>
      </c>
      <c r="C1518" t="s">
        <v>52</v>
      </c>
      <c r="D1518" t="s">
        <v>479</v>
      </c>
      <c r="E1518" t="s">
        <v>479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453</v>
      </c>
      <c r="AC1518" t="s">
        <v>473</v>
      </c>
      <c r="AD1518" t="s">
        <v>453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417</v>
      </c>
      <c r="C1519" t="s">
        <v>52</v>
      </c>
      <c r="D1519" t="s">
        <v>453</v>
      </c>
      <c r="E1519" t="s">
        <v>453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453</v>
      </c>
      <c r="AC1519" t="s">
        <v>473</v>
      </c>
      <c r="AD1519" t="s">
        <v>453</v>
      </c>
      <c r="AE1519" t="s">
        <v>614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417</v>
      </c>
      <c r="C1520" t="s">
        <v>54</v>
      </c>
      <c r="D1520" t="s">
        <v>450</v>
      </c>
      <c r="E1520" t="s">
        <v>450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453</v>
      </c>
      <c r="AC1520" t="s">
        <v>629</v>
      </c>
      <c r="AD1520" t="s">
        <v>453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417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453</v>
      </c>
      <c r="AC1521" t="s">
        <v>629</v>
      </c>
      <c r="AD1521" t="s">
        <v>453</v>
      </c>
      <c r="AE1521" t="s">
        <v>614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417</v>
      </c>
      <c r="C1522" t="s">
        <v>54</v>
      </c>
      <c r="D1522" t="s">
        <v>451</v>
      </c>
      <c r="E1522" t="s">
        <v>451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453</v>
      </c>
      <c r="AC1522" t="s">
        <v>474</v>
      </c>
      <c r="AD1522" t="s">
        <v>453</v>
      </c>
      <c r="AE1522" t="s">
        <v>614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417</v>
      </c>
      <c r="C1523" t="s">
        <v>54</v>
      </c>
      <c r="D1523" t="s">
        <v>452</v>
      </c>
      <c r="E1523" t="s">
        <v>452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453</v>
      </c>
      <c r="AC1523" t="s">
        <v>477</v>
      </c>
      <c r="AD1523" t="s">
        <v>453</v>
      </c>
      <c r="AE1523" t="s">
        <v>614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417</v>
      </c>
      <c r="C1524" t="s">
        <v>56</v>
      </c>
      <c r="D1524" t="s">
        <v>450</v>
      </c>
      <c r="E1524" t="s">
        <v>450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453</v>
      </c>
      <c r="AC1524" t="s">
        <v>472</v>
      </c>
      <c r="AD1524" t="s">
        <v>453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417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453</v>
      </c>
      <c r="AC1525" t="s">
        <v>472</v>
      </c>
      <c r="AD1525" t="s">
        <v>453</v>
      </c>
      <c r="AE1525" t="s">
        <v>614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417</v>
      </c>
      <c r="C1526" t="s">
        <v>56</v>
      </c>
      <c r="D1526" t="s">
        <v>451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453</v>
      </c>
      <c r="AC1526" t="s">
        <v>472</v>
      </c>
      <c r="AD1526" t="s">
        <v>475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417</v>
      </c>
      <c r="C1527" t="s">
        <v>56</v>
      </c>
      <c r="D1527" t="s">
        <v>451</v>
      </c>
      <c r="E1527" t="s">
        <v>451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453</v>
      </c>
      <c r="AC1527" t="s">
        <v>472</v>
      </c>
      <c r="AD1527" t="s">
        <v>475</v>
      </c>
      <c r="AE1527" t="s">
        <v>614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417</v>
      </c>
      <c r="C1528" t="s">
        <v>56</v>
      </c>
      <c r="D1528" t="s">
        <v>452</v>
      </c>
      <c r="E1528" t="s">
        <v>452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453</v>
      </c>
      <c r="AC1528" t="s">
        <v>614</v>
      </c>
      <c r="AD1528" t="s">
        <v>453</v>
      </c>
      <c r="AE1528" t="s">
        <v>614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417</v>
      </c>
      <c r="C1529" t="s">
        <v>56</v>
      </c>
      <c r="D1529" t="s">
        <v>453</v>
      </c>
      <c r="E1529" t="s">
        <v>453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453</v>
      </c>
      <c r="AC1529" t="s">
        <v>479</v>
      </c>
      <c r="AD1529" t="s">
        <v>453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417</v>
      </c>
      <c r="C1530" t="s">
        <v>58</v>
      </c>
      <c r="D1530" t="s">
        <v>471</v>
      </c>
      <c r="E1530" t="s">
        <v>450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453</v>
      </c>
      <c r="AC1530" t="s">
        <v>479</v>
      </c>
      <c r="AD1530" t="s">
        <v>453</v>
      </c>
      <c r="AE1530" t="s">
        <v>614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417</v>
      </c>
      <c r="C1531" t="s">
        <v>58</v>
      </c>
      <c r="D1531" t="s">
        <v>450</v>
      </c>
      <c r="E1531" t="s">
        <v>450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453</v>
      </c>
      <c r="AC1531" t="s">
        <v>453</v>
      </c>
      <c r="AD1531" t="s">
        <v>453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417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453</v>
      </c>
      <c r="AC1532" t="s">
        <v>453</v>
      </c>
      <c r="AD1532" t="s">
        <v>453</v>
      </c>
      <c r="AE1532" t="s">
        <v>614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417</v>
      </c>
      <c r="C1533" t="s">
        <v>58</v>
      </c>
      <c r="D1533" t="s">
        <v>451</v>
      </c>
      <c r="E1533" t="s">
        <v>451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453</v>
      </c>
      <c r="AC1533" t="s">
        <v>475</v>
      </c>
      <c r="AD1533" t="s">
        <v>453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417</v>
      </c>
      <c r="C1534" t="s">
        <v>58</v>
      </c>
      <c r="D1534" t="s">
        <v>452</v>
      </c>
      <c r="E1534" t="s">
        <v>452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453</v>
      </c>
      <c r="AC1534" t="s">
        <v>475</v>
      </c>
      <c r="AD1534" t="s">
        <v>453</v>
      </c>
      <c r="AE1534" t="s">
        <v>614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417</v>
      </c>
      <c r="C1535" t="s">
        <v>58</v>
      </c>
      <c r="D1535" t="s">
        <v>452</v>
      </c>
      <c r="E1535" t="s">
        <v>472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475</v>
      </c>
      <c r="AC1535" t="s">
        <v>141</v>
      </c>
      <c r="AD1535" t="s">
        <v>475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417</v>
      </c>
      <c r="C1536" t="s">
        <v>58</v>
      </c>
      <c r="D1536" t="s">
        <v>472</v>
      </c>
      <c r="E1536" t="s">
        <v>472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475</v>
      </c>
      <c r="AC1536" t="s">
        <v>630</v>
      </c>
      <c r="AD1536" t="s">
        <v>475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417</v>
      </c>
      <c r="C1537" t="s">
        <v>58</v>
      </c>
      <c r="D1537" t="s">
        <v>527</v>
      </c>
      <c r="E1537" t="s">
        <v>527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475</v>
      </c>
      <c r="AC1537" t="s">
        <v>629</v>
      </c>
      <c r="AD1537" t="s">
        <v>475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417</v>
      </c>
      <c r="C1538" t="s">
        <v>58</v>
      </c>
      <c r="D1538" t="s">
        <v>479</v>
      </c>
      <c r="E1538" t="s">
        <v>479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475</v>
      </c>
      <c r="AC1538" t="s">
        <v>629</v>
      </c>
      <c r="AD1538" t="s">
        <v>475</v>
      </c>
      <c r="AE1538" t="s">
        <v>614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417</v>
      </c>
      <c r="C1539" t="s">
        <v>58</v>
      </c>
      <c r="D1539" t="s">
        <v>453</v>
      </c>
      <c r="E1539" t="s">
        <v>453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475</v>
      </c>
      <c r="AC1539" t="s">
        <v>477</v>
      </c>
      <c r="AD1539" t="s">
        <v>475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417</v>
      </c>
      <c r="C1540" t="s">
        <v>60</v>
      </c>
      <c r="D1540" t="s">
        <v>471</v>
      </c>
      <c r="E1540" t="s">
        <v>471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475</v>
      </c>
      <c r="AC1540" t="s">
        <v>472</v>
      </c>
      <c r="AD1540" t="s">
        <v>475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417</v>
      </c>
      <c r="C1541" t="s">
        <v>60</v>
      </c>
      <c r="D1541" t="s">
        <v>450</v>
      </c>
      <c r="E1541" t="s">
        <v>450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475</v>
      </c>
      <c r="AC1541" t="s">
        <v>472</v>
      </c>
      <c r="AD1541" t="s">
        <v>475</v>
      </c>
      <c r="AE1541" t="s">
        <v>614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417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475</v>
      </c>
      <c r="AC1542" t="s">
        <v>614</v>
      </c>
      <c r="AD1542" t="s">
        <v>475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417</v>
      </c>
      <c r="C1543" t="s">
        <v>60</v>
      </c>
      <c r="D1543" t="s">
        <v>141</v>
      </c>
      <c r="E1543" t="s">
        <v>451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475</v>
      </c>
      <c r="AC1543" t="s">
        <v>614</v>
      </c>
      <c r="AD1543" t="s">
        <v>475</v>
      </c>
      <c r="AE1543" t="s">
        <v>614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417</v>
      </c>
      <c r="C1544" t="s">
        <v>60</v>
      </c>
      <c r="D1544" t="s">
        <v>451</v>
      </c>
      <c r="E1544" t="s">
        <v>471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475</v>
      </c>
      <c r="AC1544" t="s">
        <v>479</v>
      </c>
      <c r="AD1544" t="s">
        <v>453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417</v>
      </c>
      <c r="C1545" t="s">
        <v>60</v>
      </c>
      <c r="D1545" t="s">
        <v>451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475</v>
      </c>
      <c r="AC1545" t="s">
        <v>475</v>
      </c>
      <c r="AD1545" t="s">
        <v>475</v>
      </c>
      <c r="AE1545" t="s">
        <v>614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417</v>
      </c>
      <c r="C1546" t="s">
        <v>60</v>
      </c>
      <c r="D1546" t="s">
        <v>451</v>
      </c>
      <c r="E1546" t="s">
        <v>451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614</v>
      </c>
      <c r="AE1546" t="s">
        <v>614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417</v>
      </c>
      <c r="C1547" t="s">
        <v>60</v>
      </c>
      <c r="D1547" t="s">
        <v>451</v>
      </c>
      <c r="E1547" t="s">
        <v>472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628</v>
      </c>
      <c r="AC1547" t="s">
        <v>628</v>
      </c>
      <c r="AD1547" t="s">
        <v>628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417</v>
      </c>
      <c r="C1548" t="s">
        <v>60</v>
      </c>
      <c r="D1548" t="s">
        <v>451</v>
      </c>
      <c r="E1548" t="s">
        <v>479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628</v>
      </c>
      <c r="AC1548" t="s">
        <v>141</v>
      </c>
      <c r="AD1548" t="s">
        <v>628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417</v>
      </c>
      <c r="C1549" t="s">
        <v>60</v>
      </c>
      <c r="D1549" t="s">
        <v>473</v>
      </c>
      <c r="E1549" t="s">
        <v>451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628</v>
      </c>
      <c r="AC1549" t="s">
        <v>472</v>
      </c>
      <c r="AD1549" t="s">
        <v>628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417</v>
      </c>
      <c r="C1550" t="s">
        <v>60</v>
      </c>
      <c r="D1550" t="s">
        <v>452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628</v>
      </c>
      <c r="AC1550" t="s">
        <v>472</v>
      </c>
      <c r="AD1550" t="s">
        <v>628</v>
      </c>
      <c r="AE1550" t="s">
        <v>614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417</v>
      </c>
      <c r="C1551" t="s">
        <v>60</v>
      </c>
      <c r="D1551" t="s">
        <v>452</v>
      </c>
      <c r="E1551" t="s">
        <v>452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628</v>
      </c>
      <c r="AC1551" t="s">
        <v>614</v>
      </c>
      <c r="AD1551" t="s">
        <v>628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417</v>
      </c>
      <c r="C1552" t="s">
        <v>60</v>
      </c>
      <c r="D1552" t="s">
        <v>452</v>
      </c>
      <c r="E1552" t="s">
        <v>479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471</v>
      </c>
      <c r="AC1552" t="s">
        <v>471</v>
      </c>
      <c r="AD1552" t="s">
        <v>471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417</v>
      </c>
      <c r="C1553" t="s">
        <v>60</v>
      </c>
      <c r="D1553" t="s">
        <v>472</v>
      </c>
      <c r="E1553" t="s">
        <v>472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471</v>
      </c>
      <c r="AC1553" t="s">
        <v>471</v>
      </c>
      <c r="AD1553" t="s">
        <v>471</v>
      </c>
      <c r="AE1553" t="s">
        <v>614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417</v>
      </c>
      <c r="C1554" t="s">
        <v>60</v>
      </c>
      <c r="D1554" t="s">
        <v>453</v>
      </c>
      <c r="E1554" t="s">
        <v>453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471</v>
      </c>
      <c r="AC1554" t="s">
        <v>141</v>
      </c>
      <c r="AD1554" t="s">
        <v>471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417</v>
      </c>
      <c r="C1555" t="s">
        <v>60</v>
      </c>
      <c r="D1555" t="s">
        <v>453</v>
      </c>
      <c r="E1555" t="s">
        <v>475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471</v>
      </c>
      <c r="AC1555" t="s">
        <v>141</v>
      </c>
      <c r="AD1555" t="s">
        <v>471</v>
      </c>
      <c r="AE1555" t="s">
        <v>614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417</v>
      </c>
      <c r="C1556" t="s">
        <v>60</v>
      </c>
      <c r="D1556" t="s">
        <v>475</v>
      </c>
      <c r="E1556" t="s">
        <v>475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471</v>
      </c>
      <c r="AC1556" t="s">
        <v>141</v>
      </c>
      <c r="AD1556" t="s">
        <v>141</v>
      </c>
      <c r="AE1556" t="s">
        <v>614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417</v>
      </c>
      <c r="C1557" t="s">
        <v>62</v>
      </c>
      <c r="D1557" t="s">
        <v>471</v>
      </c>
      <c r="E1557" t="s">
        <v>471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471</v>
      </c>
      <c r="AC1557" t="s">
        <v>630</v>
      </c>
      <c r="AD1557" t="s">
        <v>451</v>
      </c>
      <c r="AE1557" t="s">
        <v>614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417</v>
      </c>
      <c r="C1558" t="s">
        <v>62</v>
      </c>
      <c r="D1558" t="s">
        <v>471</v>
      </c>
      <c r="E1558" t="s">
        <v>451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471</v>
      </c>
      <c r="AC1558" t="s">
        <v>473</v>
      </c>
      <c r="AD1558" t="s">
        <v>471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417</v>
      </c>
      <c r="C1559" t="s">
        <v>62</v>
      </c>
      <c r="D1559" t="s">
        <v>450</v>
      </c>
      <c r="E1559" t="s">
        <v>471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471</v>
      </c>
      <c r="AC1559" t="s">
        <v>473</v>
      </c>
      <c r="AD1559" t="s">
        <v>471</v>
      </c>
      <c r="AE1559" t="s">
        <v>614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417</v>
      </c>
      <c r="C1560" t="s">
        <v>62</v>
      </c>
      <c r="D1560" t="s">
        <v>450</v>
      </c>
      <c r="E1560" t="s">
        <v>450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471</v>
      </c>
      <c r="AC1560" t="s">
        <v>473</v>
      </c>
      <c r="AD1560" t="s">
        <v>450</v>
      </c>
      <c r="AE1560" t="s">
        <v>614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417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471</v>
      </c>
      <c r="AC1561" t="s">
        <v>472</v>
      </c>
      <c r="AD1561" t="s">
        <v>471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417</v>
      </c>
      <c r="C1562" t="s">
        <v>62</v>
      </c>
      <c r="D1562" t="s">
        <v>141</v>
      </c>
      <c r="E1562" t="s">
        <v>451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471</v>
      </c>
      <c r="AC1562" t="s">
        <v>472</v>
      </c>
      <c r="AD1562" t="s">
        <v>471</v>
      </c>
      <c r="AE1562" t="s">
        <v>614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417</v>
      </c>
      <c r="C1563" t="s">
        <v>62</v>
      </c>
      <c r="D1563" t="s">
        <v>451</v>
      </c>
      <c r="E1563" t="s">
        <v>603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471</v>
      </c>
      <c r="AC1563" t="s">
        <v>472</v>
      </c>
      <c r="AD1563" t="s">
        <v>451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417</v>
      </c>
      <c r="C1564" t="s">
        <v>62</v>
      </c>
      <c r="D1564" t="s">
        <v>451</v>
      </c>
      <c r="E1564" t="s">
        <v>471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471</v>
      </c>
      <c r="AC1564" t="s">
        <v>614</v>
      </c>
      <c r="AD1564" t="s">
        <v>471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417</v>
      </c>
      <c r="C1565" t="s">
        <v>62</v>
      </c>
      <c r="D1565" t="s">
        <v>451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471</v>
      </c>
      <c r="AC1565" t="s">
        <v>614</v>
      </c>
      <c r="AD1565" t="s">
        <v>471</v>
      </c>
      <c r="AE1565" t="s">
        <v>614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417</v>
      </c>
      <c r="C1566" t="s">
        <v>62</v>
      </c>
      <c r="D1566" t="s">
        <v>451</v>
      </c>
      <c r="E1566" t="s">
        <v>451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471</v>
      </c>
      <c r="AC1566" t="s">
        <v>479</v>
      </c>
      <c r="AD1566" t="s">
        <v>471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417</v>
      </c>
      <c r="C1567" t="s">
        <v>62</v>
      </c>
      <c r="D1567" t="s">
        <v>451</v>
      </c>
      <c r="E1567" t="s">
        <v>473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471</v>
      </c>
      <c r="AC1567" t="s">
        <v>479</v>
      </c>
      <c r="AD1567" t="s">
        <v>471</v>
      </c>
      <c r="AE1567" t="s">
        <v>614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417</v>
      </c>
      <c r="C1568" t="s">
        <v>62</v>
      </c>
      <c r="D1568" t="s">
        <v>451</v>
      </c>
      <c r="E1568" t="s">
        <v>477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450</v>
      </c>
      <c r="AC1568" t="s">
        <v>450</v>
      </c>
      <c r="AD1568" t="s">
        <v>450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417</v>
      </c>
      <c r="C1569" t="s">
        <v>62</v>
      </c>
      <c r="D1569" t="s">
        <v>451</v>
      </c>
      <c r="E1569" t="s">
        <v>472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450</v>
      </c>
      <c r="AC1569" t="s">
        <v>450</v>
      </c>
      <c r="AD1569" t="s">
        <v>450</v>
      </c>
      <c r="AE1569" t="s">
        <v>614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417</v>
      </c>
      <c r="C1570" t="s">
        <v>62</v>
      </c>
      <c r="D1570" t="s">
        <v>473</v>
      </c>
      <c r="E1570" t="s">
        <v>473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450</v>
      </c>
      <c r="AC1570" t="s">
        <v>450</v>
      </c>
      <c r="AD1570" t="s">
        <v>141</v>
      </c>
      <c r="AE1570" t="s">
        <v>614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417</v>
      </c>
      <c r="C1571" t="s">
        <v>62</v>
      </c>
      <c r="D1571" t="s">
        <v>452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450</v>
      </c>
      <c r="AC1571" t="s">
        <v>141</v>
      </c>
      <c r="AD1571" t="s">
        <v>450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417</v>
      </c>
      <c r="C1572" t="s">
        <v>62</v>
      </c>
      <c r="D1572" t="s">
        <v>452</v>
      </c>
      <c r="E1572" t="s">
        <v>452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450</v>
      </c>
      <c r="AC1572" t="s">
        <v>141</v>
      </c>
      <c r="AD1572" t="s">
        <v>450</v>
      </c>
      <c r="AE1572" t="s">
        <v>614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417</v>
      </c>
      <c r="C1573" t="s">
        <v>62</v>
      </c>
      <c r="D1573" t="s">
        <v>604</v>
      </c>
      <c r="E1573" t="s">
        <v>604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450</v>
      </c>
      <c r="AC1573" t="s">
        <v>141</v>
      </c>
      <c r="AD1573" t="s">
        <v>141</v>
      </c>
      <c r="AE1573" t="s">
        <v>614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417</v>
      </c>
      <c r="C1574" t="s">
        <v>62</v>
      </c>
      <c r="D1574" t="s">
        <v>474</v>
      </c>
      <c r="E1574" t="s">
        <v>474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450</v>
      </c>
      <c r="AC1574" t="s">
        <v>141</v>
      </c>
      <c r="AD1574" t="s">
        <v>452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417</v>
      </c>
      <c r="C1575" t="s">
        <v>62</v>
      </c>
      <c r="D1575" t="s">
        <v>477</v>
      </c>
      <c r="E1575" t="s">
        <v>477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450</v>
      </c>
      <c r="AC1575" t="s">
        <v>630</v>
      </c>
      <c r="AD1575" t="s">
        <v>471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417</v>
      </c>
      <c r="C1576" t="s">
        <v>62</v>
      </c>
      <c r="D1576" t="s">
        <v>472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450</v>
      </c>
      <c r="AC1576" t="s">
        <v>630</v>
      </c>
      <c r="AD1576" t="s">
        <v>450</v>
      </c>
      <c r="AE1576" t="s">
        <v>614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417</v>
      </c>
      <c r="C1577" t="s">
        <v>62</v>
      </c>
      <c r="D1577" t="s">
        <v>472</v>
      </c>
      <c r="E1577" t="s">
        <v>472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450</v>
      </c>
      <c r="AC1577" t="s">
        <v>473</v>
      </c>
      <c r="AD1577" t="s">
        <v>450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417</v>
      </c>
      <c r="C1578" t="s">
        <v>62</v>
      </c>
      <c r="D1578" t="s">
        <v>479</v>
      </c>
      <c r="E1578" t="s">
        <v>479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450</v>
      </c>
      <c r="AC1578" t="s">
        <v>473</v>
      </c>
      <c r="AD1578" t="s">
        <v>450</v>
      </c>
      <c r="AE1578" t="s">
        <v>614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417</v>
      </c>
      <c r="C1579" t="s">
        <v>62</v>
      </c>
      <c r="D1579" t="s">
        <v>453</v>
      </c>
      <c r="E1579" t="s">
        <v>453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450</v>
      </c>
      <c r="AC1579" t="s">
        <v>629</v>
      </c>
      <c r="AD1579" t="s">
        <v>471</v>
      </c>
      <c r="AE1579" t="s">
        <v>614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417</v>
      </c>
      <c r="C1580" t="s">
        <v>62</v>
      </c>
      <c r="D1580" t="s">
        <v>475</v>
      </c>
      <c r="E1580" t="s">
        <v>475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450</v>
      </c>
      <c r="AC1580" t="s">
        <v>629</v>
      </c>
      <c r="AD1580" t="s">
        <v>450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417</v>
      </c>
      <c r="C1581" t="s">
        <v>64</v>
      </c>
      <c r="D1581" t="s">
        <v>603</v>
      </c>
      <c r="E1581" t="s">
        <v>603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450</v>
      </c>
      <c r="AC1581" t="s">
        <v>629</v>
      </c>
      <c r="AD1581" t="s">
        <v>450</v>
      </c>
      <c r="AE1581" t="s">
        <v>614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417</v>
      </c>
      <c r="C1582" t="s">
        <v>64</v>
      </c>
      <c r="D1582" t="s">
        <v>450</v>
      </c>
      <c r="E1582" t="s">
        <v>450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450</v>
      </c>
      <c r="AC1582" t="s">
        <v>474</v>
      </c>
      <c r="AD1582" t="s">
        <v>450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417</v>
      </c>
      <c r="C1583" t="s">
        <v>64</v>
      </c>
      <c r="D1583" t="s">
        <v>450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450</v>
      </c>
      <c r="AC1583" t="s">
        <v>474</v>
      </c>
      <c r="AD1583" t="s">
        <v>450</v>
      </c>
      <c r="AE1583" t="s">
        <v>614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417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450</v>
      </c>
      <c r="AC1584" t="s">
        <v>477</v>
      </c>
      <c r="AD1584" t="s">
        <v>450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417</v>
      </c>
      <c r="C1585" t="s">
        <v>64</v>
      </c>
      <c r="D1585" t="s">
        <v>451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450</v>
      </c>
      <c r="AC1585" t="s">
        <v>477</v>
      </c>
      <c r="AD1585" t="s">
        <v>450</v>
      </c>
      <c r="AE1585" t="s">
        <v>614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417</v>
      </c>
      <c r="C1586" t="s">
        <v>64</v>
      </c>
      <c r="D1586" t="s">
        <v>451</v>
      </c>
      <c r="E1586" t="s">
        <v>451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450</v>
      </c>
      <c r="AC1586" t="s">
        <v>477</v>
      </c>
      <c r="AD1586" t="s">
        <v>141</v>
      </c>
      <c r="AE1586" t="s">
        <v>614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417</v>
      </c>
      <c r="C1587" t="s">
        <v>64</v>
      </c>
      <c r="D1587" t="s">
        <v>451</v>
      </c>
      <c r="E1587" t="s">
        <v>473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450</v>
      </c>
      <c r="AC1587" t="s">
        <v>477</v>
      </c>
      <c r="AD1587" t="s">
        <v>477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417</v>
      </c>
      <c r="C1588" t="s">
        <v>64</v>
      </c>
      <c r="D1588" t="s">
        <v>451</v>
      </c>
      <c r="E1588" t="s">
        <v>472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450</v>
      </c>
      <c r="AC1588" t="s">
        <v>472</v>
      </c>
      <c r="AD1588" t="s">
        <v>471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417</v>
      </c>
      <c r="C1589" t="s">
        <v>64</v>
      </c>
      <c r="D1589" t="s">
        <v>473</v>
      </c>
      <c r="E1589" t="s">
        <v>473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450</v>
      </c>
      <c r="AC1589" t="s">
        <v>472</v>
      </c>
      <c r="AD1589" t="s">
        <v>471</v>
      </c>
      <c r="AE1589" t="s">
        <v>614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417</v>
      </c>
      <c r="C1590" t="s">
        <v>64</v>
      </c>
      <c r="D1590" t="s">
        <v>452</v>
      </c>
      <c r="E1590" t="s">
        <v>452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450</v>
      </c>
      <c r="AC1590" t="s">
        <v>472</v>
      </c>
      <c r="AD1590" t="s">
        <v>450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417</v>
      </c>
      <c r="C1591" t="s">
        <v>64</v>
      </c>
      <c r="D1591" t="s">
        <v>477</v>
      </c>
      <c r="E1591" t="s">
        <v>477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450</v>
      </c>
      <c r="AC1591" t="s">
        <v>472</v>
      </c>
      <c r="AD1591" t="s">
        <v>450</v>
      </c>
      <c r="AE1591" t="s">
        <v>614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417</v>
      </c>
      <c r="C1592" t="s">
        <v>64</v>
      </c>
      <c r="D1592" t="s">
        <v>472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450</v>
      </c>
      <c r="AC1592" t="s">
        <v>472</v>
      </c>
      <c r="AD1592" t="s">
        <v>141</v>
      </c>
      <c r="AE1592" t="s">
        <v>614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417</v>
      </c>
      <c r="C1593" t="s">
        <v>64</v>
      </c>
      <c r="D1593" t="s">
        <v>472</v>
      </c>
      <c r="E1593" t="s">
        <v>472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450</v>
      </c>
      <c r="AC1593" t="s">
        <v>472</v>
      </c>
      <c r="AD1593" t="s">
        <v>451</v>
      </c>
      <c r="AE1593" t="s">
        <v>614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417</v>
      </c>
      <c r="C1594" t="s">
        <v>66</v>
      </c>
      <c r="D1594" t="s">
        <v>450</v>
      </c>
      <c r="E1594" t="s">
        <v>450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450</v>
      </c>
      <c r="AC1594" t="s">
        <v>614</v>
      </c>
      <c r="AD1594" t="s">
        <v>450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417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450</v>
      </c>
      <c r="AC1595" t="s">
        <v>614</v>
      </c>
      <c r="AD1595" t="s">
        <v>450</v>
      </c>
      <c r="AE1595" t="s">
        <v>614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417</v>
      </c>
      <c r="C1596" t="s">
        <v>66</v>
      </c>
      <c r="D1596" t="s">
        <v>451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450</v>
      </c>
      <c r="AC1596" t="s">
        <v>479</v>
      </c>
      <c r="AD1596" t="s">
        <v>450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417</v>
      </c>
      <c r="C1597" t="s">
        <v>66</v>
      </c>
      <c r="D1597" t="s">
        <v>451</v>
      </c>
      <c r="E1597" t="s">
        <v>451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450</v>
      </c>
      <c r="AC1597" t="s">
        <v>479</v>
      </c>
      <c r="AD1597" t="s">
        <v>450</v>
      </c>
      <c r="AE1597" t="s">
        <v>614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417</v>
      </c>
      <c r="C1598" t="s">
        <v>66</v>
      </c>
      <c r="D1598" t="s">
        <v>473</v>
      </c>
      <c r="E1598" t="s">
        <v>451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450</v>
      </c>
      <c r="AC1598" t="s">
        <v>479</v>
      </c>
      <c r="AD1598" t="s">
        <v>141</v>
      </c>
      <c r="AE1598" t="s">
        <v>614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417</v>
      </c>
      <c r="C1599" t="s">
        <v>66</v>
      </c>
      <c r="D1599" t="s">
        <v>473</v>
      </c>
      <c r="E1599" t="s">
        <v>473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450</v>
      </c>
      <c r="AC1599" t="s">
        <v>479</v>
      </c>
      <c r="AD1599" t="s">
        <v>451</v>
      </c>
      <c r="AE1599" t="s">
        <v>614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417</v>
      </c>
      <c r="C1600" t="s">
        <v>66</v>
      </c>
      <c r="D1600" t="s">
        <v>452</v>
      </c>
      <c r="E1600" t="s">
        <v>452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450</v>
      </c>
      <c r="AC1600" t="s">
        <v>475</v>
      </c>
      <c r="AD1600" t="s">
        <v>450</v>
      </c>
      <c r="AE1600" t="s">
        <v>614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417</v>
      </c>
      <c r="C1601" t="s">
        <v>66</v>
      </c>
      <c r="D1601" t="s">
        <v>477</v>
      </c>
      <c r="E1601" t="s">
        <v>473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628</v>
      </c>
      <c r="AD1601" t="s">
        <v>141</v>
      </c>
      <c r="AE1601" t="s">
        <v>614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417</v>
      </c>
      <c r="C1602" t="s">
        <v>66</v>
      </c>
      <c r="D1602" t="s">
        <v>477</v>
      </c>
      <c r="E1602" t="s">
        <v>477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471</v>
      </c>
      <c r="AD1602" t="s">
        <v>141</v>
      </c>
      <c r="AE1602" t="s">
        <v>614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417</v>
      </c>
      <c r="C1603" t="s">
        <v>66</v>
      </c>
      <c r="D1603" t="s">
        <v>472</v>
      </c>
      <c r="E1603" t="s">
        <v>472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450</v>
      </c>
      <c r="AD1603" t="s">
        <v>450</v>
      </c>
      <c r="AE1603" t="s">
        <v>614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417</v>
      </c>
      <c r="C1604" t="s">
        <v>66</v>
      </c>
      <c r="D1604" t="s">
        <v>453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450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417</v>
      </c>
      <c r="C1605" t="s">
        <v>66</v>
      </c>
      <c r="D1605" t="s">
        <v>475</v>
      </c>
      <c r="E1605" t="s">
        <v>475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450</v>
      </c>
      <c r="AD1605" t="s">
        <v>141</v>
      </c>
      <c r="AE1605" t="s">
        <v>614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417</v>
      </c>
      <c r="C1606" t="s">
        <v>68</v>
      </c>
      <c r="D1606" t="s">
        <v>603</v>
      </c>
      <c r="E1606" t="s">
        <v>603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417</v>
      </c>
      <c r="C1607" t="s">
        <v>68</v>
      </c>
      <c r="D1607" t="s">
        <v>471</v>
      </c>
      <c r="E1607" t="s">
        <v>451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614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417</v>
      </c>
      <c r="C1608" t="s">
        <v>68</v>
      </c>
      <c r="D1608" t="s">
        <v>450</v>
      </c>
      <c r="E1608" t="s">
        <v>450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630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417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630</v>
      </c>
      <c r="AD1609" t="s">
        <v>141</v>
      </c>
      <c r="AE1609" t="s">
        <v>614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417</v>
      </c>
      <c r="C1610" t="s">
        <v>68</v>
      </c>
      <c r="D1610" t="s">
        <v>141</v>
      </c>
      <c r="E1610" t="s">
        <v>451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630</v>
      </c>
      <c r="AD1610" t="s">
        <v>451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417</v>
      </c>
      <c r="C1611" t="s">
        <v>68</v>
      </c>
      <c r="D1611" t="s">
        <v>141</v>
      </c>
      <c r="E1611" t="s">
        <v>473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630</v>
      </c>
      <c r="AD1611" t="s">
        <v>451</v>
      </c>
      <c r="AE1611" t="s">
        <v>614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417</v>
      </c>
      <c r="C1612" t="s">
        <v>68</v>
      </c>
      <c r="D1612" t="s">
        <v>141</v>
      </c>
      <c r="E1612" t="s">
        <v>477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473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417</v>
      </c>
      <c r="C1613" t="s">
        <v>68</v>
      </c>
      <c r="D1613" t="s">
        <v>141</v>
      </c>
      <c r="E1613" t="s">
        <v>472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473</v>
      </c>
      <c r="AD1613" t="s">
        <v>141</v>
      </c>
      <c r="AE1613" t="s">
        <v>614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417</v>
      </c>
      <c r="C1614" t="s">
        <v>68</v>
      </c>
      <c r="D1614" t="s">
        <v>451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473</v>
      </c>
      <c r="AD1614" t="s">
        <v>473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417</v>
      </c>
      <c r="C1615" t="s">
        <v>68</v>
      </c>
      <c r="D1615" t="s">
        <v>451</v>
      </c>
      <c r="E1615" t="s">
        <v>451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452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417</v>
      </c>
      <c r="C1616" t="s">
        <v>68</v>
      </c>
      <c r="D1616" t="s">
        <v>451</v>
      </c>
      <c r="E1616" t="s">
        <v>477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452</v>
      </c>
      <c r="AD1616" t="s">
        <v>141</v>
      </c>
      <c r="AE1616" t="s">
        <v>614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417</v>
      </c>
      <c r="C1617" t="s">
        <v>68</v>
      </c>
      <c r="D1617" t="s">
        <v>473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452</v>
      </c>
      <c r="AD1617" t="s">
        <v>452</v>
      </c>
      <c r="AE1617" t="s">
        <v>614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417</v>
      </c>
      <c r="C1618" t="s">
        <v>68</v>
      </c>
      <c r="D1618" t="s">
        <v>473</v>
      </c>
      <c r="E1618" t="s">
        <v>473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629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417</v>
      </c>
      <c r="C1619" t="s">
        <v>68</v>
      </c>
      <c r="D1619" t="s">
        <v>452</v>
      </c>
      <c r="E1619" t="s">
        <v>452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629</v>
      </c>
      <c r="AD1619" t="s">
        <v>141</v>
      </c>
      <c r="AE1619" t="s">
        <v>614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417</v>
      </c>
      <c r="C1620" t="s">
        <v>68</v>
      </c>
      <c r="D1620" t="s">
        <v>604</v>
      </c>
      <c r="E1620" t="s">
        <v>604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629</v>
      </c>
      <c r="AD1620" t="s">
        <v>629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417</v>
      </c>
      <c r="C1621" t="s">
        <v>68</v>
      </c>
      <c r="D1621" t="s">
        <v>474</v>
      </c>
      <c r="E1621" t="s">
        <v>474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629</v>
      </c>
      <c r="AD1621" t="s">
        <v>629</v>
      </c>
      <c r="AE1621" t="s">
        <v>614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417</v>
      </c>
      <c r="C1622" t="s">
        <v>68</v>
      </c>
      <c r="D1622" t="s">
        <v>477</v>
      </c>
      <c r="E1622" t="s">
        <v>477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474</v>
      </c>
      <c r="AD1622" t="s">
        <v>141</v>
      </c>
      <c r="AE1622" t="s">
        <v>614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417</v>
      </c>
      <c r="C1623" t="s">
        <v>68</v>
      </c>
      <c r="D1623" t="s">
        <v>472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477</v>
      </c>
      <c r="AD1623" t="s">
        <v>141</v>
      </c>
      <c r="AE1623" t="s">
        <v>614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417</v>
      </c>
      <c r="C1624" t="s">
        <v>68</v>
      </c>
      <c r="D1624" t="s">
        <v>472</v>
      </c>
      <c r="E1624" t="s">
        <v>451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477</v>
      </c>
      <c r="AD1624" t="s">
        <v>477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417</v>
      </c>
      <c r="C1625" t="s">
        <v>68</v>
      </c>
      <c r="D1625" t="s">
        <v>472</v>
      </c>
      <c r="E1625" t="s">
        <v>472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472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418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472</v>
      </c>
      <c r="AD1626" t="s">
        <v>141</v>
      </c>
      <c r="AE1626" t="s">
        <v>614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418</v>
      </c>
      <c r="C1627" t="s">
        <v>52</v>
      </c>
      <c r="D1627" t="s">
        <v>451</v>
      </c>
      <c r="E1627" t="s">
        <v>451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472</v>
      </c>
      <c r="AD1627" t="s">
        <v>451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418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472</v>
      </c>
      <c r="AD1628" t="s">
        <v>451</v>
      </c>
      <c r="AE1628" t="s">
        <v>614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418</v>
      </c>
      <c r="C1629" t="s">
        <v>54</v>
      </c>
      <c r="D1629" t="s">
        <v>451</v>
      </c>
      <c r="E1629" t="s">
        <v>451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472</v>
      </c>
      <c r="AD1629" t="s">
        <v>472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418</v>
      </c>
      <c r="C1630" t="s">
        <v>56</v>
      </c>
      <c r="D1630" t="s">
        <v>450</v>
      </c>
      <c r="E1630" t="s">
        <v>450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472</v>
      </c>
      <c r="AD1630" t="s">
        <v>472</v>
      </c>
      <c r="AE1630" t="s">
        <v>614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418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472</v>
      </c>
      <c r="AD1631" t="s">
        <v>479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418</v>
      </c>
      <c r="C1632" t="s">
        <v>56</v>
      </c>
      <c r="D1632" t="s">
        <v>451</v>
      </c>
      <c r="E1632" t="s">
        <v>451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614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418</v>
      </c>
      <c r="C1633" t="s">
        <v>56</v>
      </c>
      <c r="D1633" t="s">
        <v>473</v>
      </c>
      <c r="E1633" t="s">
        <v>473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614</v>
      </c>
      <c r="AD1633" t="s">
        <v>141</v>
      </c>
      <c r="AE1633" t="s">
        <v>614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418</v>
      </c>
      <c r="C1634" t="s">
        <v>56</v>
      </c>
      <c r="D1634" t="s">
        <v>453</v>
      </c>
      <c r="E1634" t="s">
        <v>453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614</v>
      </c>
      <c r="AD1634" t="s">
        <v>451</v>
      </c>
      <c r="AE1634" t="s">
        <v>614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418</v>
      </c>
      <c r="C1635" t="s">
        <v>58</v>
      </c>
      <c r="D1635" t="s">
        <v>471</v>
      </c>
      <c r="E1635" t="s">
        <v>471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614</v>
      </c>
      <c r="AD1635" t="s">
        <v>472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418</v>
      </c>
      <c r="C1636" t="s">
        <v>58</v>
      </c>
      <c r="D1636" t="s">
        <v>450</v>
      </c>
      <c r="E1636" t="s">
        <v>450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527</v>
      </c>
      <c r="AD1636" t="s">
        <v>141</v>
      </c>
      <c r="AE1636" t="s">
        <v>614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418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479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418</v>
      </c>
      <c r="C1638" t="s">
        <v>58</v>
      </c>
      <c r="D1638" t="s">
        <v>451</v>
      </c>
      <c r="E1638" t="s">
        <v>451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479</v>
      </c>
      <c r="AD1638" t="s">
        <v>141</v>
      </c>
      <c r="AE1638" t="s">
        <v>614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418</v>
      </c>
      <c r="C1639" t="s">
        <v>58</v>
      </c>
      <c r="D1639" t="s">
        <v>451</v>
      </c>
      <c r="E1639" t="s">
        <v>473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479</v>
      </c>
      <c r="AD1639" t="s">
        <v>451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418</v>
      </c>
      <c r="C1640" t="s">
        <v>58</v>
      </c>
      <c r="D1640" t="s">
        <v>451</v>
      </c>
      <c r="E1640" t="s">
        <v>604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479</v>
      </c>
      <c r="AD1640" t="s">
        <v>479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418</v>
      </c>
      <c r="C1641" t="s">
        <v>58</v>
      </c>
      <c r="D1641" t="s">
        <v>452</v>
      </c>
      <c r="E1641" t="s">
        <v>452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479</v>
      </c>
      <c r="AD1641" t="s">
        <v>479</v>
      </c>
      <c r="AE1641" t="s">
        <v>614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418</v>
      </c>
      <c r="C1642" t="s">
        <v>58</v>
      </c>
      <c r="D1642" t="s">
        <v>453</v>
      </c>
      <c r="E1642" t="s">
        <v>453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475</v>
      </c>
      <c r="AD1642" t="s">
        <v>141</v>
      </c>
      <c r="AE1642" t="s">
        <v>614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418</v>
      </c>
      <c r="C1643" t="s">
        <v>60</v>
      </c>
      <c r="D1643" t="s">
        <v>471</v>
      </c>
      <c r="E1643" t="s">
        <v>471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475</v>
      </c>
      <c r="AD1643" t="s">
        <v>477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418</v>
      </c>
      <c r="C1644" t="s">
        <v>60</v>
      </c>
      <c r="D1644" t="s">
        <v>450</v>
      </c>
      <c r="E1644" t="s">
        <v>450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451</v>
      </c>
      <c r="AC1644" t="s">
        <v>628</v>
      </c>
      <c r="AD1644" t="s">
        <v>628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418</v>
      </c>
      <c r="C1645" t="s">
        <v>60</v>
      </c>
      <c r="D1645" t="s">
        <v>450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451</v>
      </c>
      <c r="AC1645" t="s">
        <v>628</v>
      </c>
      <c r="AD1645" t="s">
        <v>451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418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451</v>
      </c>
      <c r="AC1646" t="s">
        <v>628</v>
      </c>
      <c r="AD1646" t="s">
        <v>451</v>
      </c>
      <c r="AE1646" t="s">
        <v>614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418</v>
      </c>
      <c r="C1647" t="s">
        <v>60</v>
      </c>
      <c r="D1647" t="s">
        <v>451</v>
      </c>
      <c r="E1647" t="s">
        <v>471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451</v>
      </c>
      <c r="AC1647" t="s">
        <v>628</v>
      </c>
      <c r="AD1647" t="s">
        <v>472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418</v>
      </c>
      <c r="C1648" t="s">
        <v>60</v>
      </c>
      <c r="D1648" t="s">
        <v>451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451</v>
      </c>
      <c r="AC1648" t="s">
        <v>471</v>
      </c>
      <c r="AD1648" t="s">
        <v>471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418</v>
      </c>
      <c r="C1649" t="s">
        <v>60</v>
      </c>
      <c r="D1649" t="s">
        <v>451</v>
      </c>
      <c r="E1649" t="s">
        <v>451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451</v>
      </c>
      <c r="AC1649" t="s">
        <v>471</v>
      </c>
      <c r="AD1649" t="s">
        <v>141</v>
      </c>
      <c r="AE1649" t="s">
        <v>614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418</v>
      </c>
      <c r="C1650" t="s">
        <v>60</v>
      </c>
      <c r="D1650" t="s">
        <v>451</v>
      </c>
      <c r="E1650" t="s">
        <v>473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451</v>
      </c>
      <c r="AC1650" t="s">
        <v>471</v>
      </c>
      <c r="AD1650" t="s">
        <v>451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418</v>
      </c>
      <c r="C1651" t="s">
        <v>60</v>
      </c>
      <c r="D1651" t="s">
        <v>452</v>
      </c>
      <c r="E1651" t="s">
        <v>452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451</v>
      </c>
      <c r="AC1651" t="s">
        <v>471</v>
      </c>
      <c r="AD1651" t="s">
        <v>451</v>
      </c>
      <c r="AE1651" t="s">
        <v>614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418</v>
      </c>
      <c r="C1652" t="s">
        <v>60</v>
      </c>
      <c r="D1652" t="s">
        <v>472</v>
      </c>
      <c r="E1652" t="s">
        <v>472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451</v>
      </c>
      <c r="AC1652" t="s">
        <v>471</v>
      </c>
      <c r="AD1652" t="s">
        <v>452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418</v>
      </c>
      <c r="C1653" t="s">
        <v>60</v>
      </c>
      <c r="D1653" t="s">
        <v>479</v>
      </c>
      <c r="E1653" t="s">
        <v>479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451</v>
      </c>
      <c r="AC1653" t="s">
        <v>450</v>
      </c>
      <c r="AD1653" t="s">
        <v>141</v>
      </c>
      <c r="AE1653" t="s">
        <v>614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418</v>
      </c>
      <c r="C1654" t="s">
        <v>60</v>
      </c>
      <c r="D1654" t="s">
        <v>453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451</v>
      </c>
      <c r="AC1654" t="s">
        <v>450</v>
      </c>
      <c r="AD1654" t="s">
        <v>451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418</v>
      </c>
      <c r="C1655" t="s">
        <v>60</v>
      </c>
      <c r="D1655" t="s">
        <v>453</v>
      </c>
      <c r="E1655" t="s">
        <v>453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451</v>
      </c>
      <c r="AC1655" t="s">
        <v>450</v>
      </c>
      <c r="AD1655" t="s">
        <v>451</v>
      </c>
      <c r="AE1655" t="s">
        <v>614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418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451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418</v>
      </c>
      <c r="C1657" t="s">
        <v>62</v>
      </c>
      <c r="D1657" t="s">
        <v>471</v>
      </c>
      <c r="E1657" t="s">
        <v>471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451</v>
      </c>
      <c r="AC1657" t="s">
        <v>141</v>
      </c>
      <c r="AD1657" t="s">
        <v>141</v>
      </c>
      <c r="AE1657" t="s">
        <v>614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418</v>
      </c>
      <c r="C1658" t="s">
        <v>62</v>
      </c>
      <c r="D1658" t="s">
        <v>450</v>
      </c>
      <c r="E1658" t="s">
        <v>450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451</v>
      </c>
      <c r="AC1658" t="s">
        <v>141</v>
      </c>
      <c r="AD1658" t="s">
        <v>451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418</v>
      </c>
      <c r="C1659" t="s">
        <v>62</v>
      </c>
      <c r="D1659" t="s">
        <v>141</v>
      </c>
      <c r="E1659" t="s">
        <v>450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451</v>
      </c>
      <c r="AC1659" t="s">
        <v>141</v>
      </c>
      <c r="AD1659" t="s">
        <v>451</v>
      </c>
      <c r="AE1659" t="s">
        <v>614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418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451</v>
      </c>
      <c r="AC1660" t="s">
        <v>141</v>
      </c>
      <c r="AD1660" t="s">
        <v>472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418</v>
      </c>
      <c r="C1661" t="s">
        <v>62</v>
      </c>
      <c r="D1661" t="s">
        <v>141</v>
      </c>
      <c r="E1661" t="s">
        <v>472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451</v>
      </c>
      <c r="AC1661" t="s">
        <v>630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418</v>
      </c>
      <c r="C1662" t="s">
        <v>62</v>
      </c>
      <c r="D1662" t="s">
        <v>451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451</v>
      </c>
      <c r="AC1662" t="s">
        <v>630</v>
      </c>
      <c r="AD1662" t="s">
        <v>141</v>
      </c>
      <c r="AE1662" t="s">
        <v>614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418</v>
      </c>
      <c r="C1663" t="s">
        <v>62</v>
      </c>
      <c r="D1663" t="s">
        <v>451</v>
      </c>
      <c r="E1663" t="s">
        <v>451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451</v>
      </c>
      <c r="AC1663" t="s">
        <v>630</v>
      </c>
      <c r="AD1663" t="s">
        <v>451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418</v>
      </c>
      <c r="C1664" t="s">
        <v>62</v>
      </c>
      <c r="D1664" t="s">
        <v>451</v>
      </c>
      <c r="E1664" t="s">
        <v>473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451</v>
      </c>
      <c r="AC1664" t="s">
        <v>630</v>
      </c>
      <c r="AD1664" t="s">
        <v>451</v>
      </c>
      <c r="AE1664" t="s">
        <v>614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418</v>
      </c>
      <c r="C1665" t="s">
        <v>62</v>
      </c>
      <c r="D1665" t="s">
        <v>451</v>
      </c>
      <c r="E1665" t="s">
        <v>472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451</v>
      </c>
      <c r="AC1665" t="s">
        <v>630</v>
      </c>
      <c r="AD1665" t="s">
        <v>473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418</v>
      </c>
      <c r="C1666" t="s">
        <v>62</v>
      </c>
      <c r="D1666" t="s">
        <v>473</v>
      </c>
      <c r="E1666" t="s">
        <v>473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451</v>
      </c>
      <c r="AC1666" t="s">
        <v>630</v>
      </c>
      <c r="AD1666" t="s">
        <v>472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418</v>
      </c>
      <c r="C1667" t="s">
        <v>62</v>
      </c>
      <c r="D1667" t="s">
        <v>477</v>
      </c>
      <c r="E1667" t="s">
        <v>477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451</v>
      </c>
      <c r="AC1667" t="s">
        <v>630</v>
      </c>
      <c r="AD1667" t="s">
        <v>472</v>
      </c>
      <c r="AE1667" t="s">
        <v>614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418</v>
      </c>
      <c r="C1668" t="s">
        <v>62</v>
      </c>
      <c r="D1668" t="s">
        <v>472</v>
      </c>
      <c r="E1668" t="s">
        <v>451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451</v>
      </c>
      <c r="AC1668" t="s">
        <v>473</v>
      </c>
      <c r="AD1668" t="s">
        <v>628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418</v>
      </c>
      <c r="C1669" t="s">
        <v>62</v>
      </c>
      <c r="D1669" t="s">
        <v>472</v>
      </c>
      <c r="E1669" t="s">
        <v>472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451</v>
      </c>
      <c r="AC1669" t="s">
        <v>473</v>
      </c>
      <c r="AD1669" t="s">
        <v>471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418</v>
      </c>
      <c r="C1670" t="s">
        <v>62</v>
      </c>
      <c r="D1670" t="s">
        <v>453</v>
      </c>
      <c r="E1670" t="s">
        <v>453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451</v>
      </c>
      <c r="AC1670" t="s">
        <v>473</v>
      </c>
      <c r="AD1670" t="s">
        <v>471</v>
      </c>
      <c r="AE1670" t="s">
        <v>614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418</v>
      </c>
      <c r="C1671" t="s">
        <v>64</v>
      </c>
      <c r="D1671" t="s">
        <v>450</v>
      </c>
      <c r="E1671" t="s">
        <v>471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451</v>
      </c>
      <c r="AC1671" t="s">
        <v>473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418</v>
      </c>
      <c r="C1672" t="s">
        <v>64</v>
      </c>
      <c r="D1672" t="s">
        <v>450</v>
      </c>
      <c r="E1672" t="s">
        <v>450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451</v>
      </c>
      <c r="AC1672" t="s">
        <v>473</v>
      </c>
      <c r="AD1672" t="s">
        <v>141</v>
      </c>
      <c r="AE1672" t="s">
        <v>614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418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451</v>
      </c>
      <c r="AC1673" t="s">
        <v>473</v>
      </c>
      <c r="AD1673" t="s">
        <v>451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418</v>
      </c>
      <c r="C1674" t="s">
        <v>64</v>
      </c>
      <c r="D1674" t="s">
        <v>141</v>
      </c>
      <c r="E1674" t="s">
        <v>451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451</v>
      </c>
      <c r="AC1674" t="s">
        <v>473</v>
      </c>
      <c r="AD1674" t="s">
        <v>451</v>
      </c>
      <c r="AE1674" t="s">
        <v>614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418</v>
      </c>
      <c r="C1675" t="s">
        <v>64</v>
      </c>
      <c r="D1675" t="s">
        <v>451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451</v>
      </c>
      <c r="AC1675" t="s">
        <v>473</v>
      </c>
      <c r="AD1675" t="s">
        <v>473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418</v>
      </c>
      <c r="C1676" t="s">
        <v>64</v>
      </c>
      <c r="D1676" t="s">
        <v>451</v>
      </c>
      <c r="E1676" t="s">
        <v>451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451</v>
      </c>
      <c r="AC1676" t="s">
        <v>452</v>
      </c>
      <c r="AD1676" t="s">
        <v>451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418</v>
      </c>
      <c r="C1677" t="s">
        <v>64</v>
      </c>
      <c r="D1677" t="s">
        <v>451</v>
      </c>
      <c r="E1677" t="s">
        <v>472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451</v>
      </c>
      <c r="AC1677" t="s">
        <v>452</v>
      </c>
      <c r="AD1677" t="s">
        <v>451</v>
      </c>
      <c r="AE1677" t="s">
        <v>614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418</v>
      </c>
      <c r="C1678" t="s">
        <v>64</v>
      </c>
      <c r="D1678" t="s">
        <v>473</v>
      </c>
      <c r="E1678" t="s">
        <v>473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451</v>
      </c>
      <c r="AC1678" t="s">
        <v>452</v>
      </c>
      <c r="AD1678" t="s">
        <v>452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418</v>
      </c>
      <c r="C1679" t="s">
        <v>64</v>
      </c>
      <c r="D1679" t="s">
        <v>472</v>
      </c>
      <c r="E1679" t="s">
        <v>472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451</v>
      </c>
      <c r="AC1679" t="s">
        <v>452</v>
      </c>
      <c r="AD1679" t="s">
        <v>452</v>
      </c>
      <c r="AE1679" t="s">
        <v>614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418</v>
      </c>
      <c r="C1680" t="s">
        <v>64</v>
      </c>
      <c r="D1680" t="s">
        <v>479</v>
      </c>
      <c r="E1680" t="s">
        <v>479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451</v>
      </c>
      <c r="AC1680" t="s">
        <v>629</v>
      </c>
      <c r="AD1680" t="s">
        <v>471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418</v>
      </c>
      <c r="C1681" t="s">
        <v>64</v>
      </c>
      <c r="D1681" t="s">
        <v>453</v>
      </c>
      <c r="E1681" t="s">
        <v>453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451</v>
      </c>
      <c r="AC1681" t="s">
        <v>629</v>
      </c>
      <c r="AD1681" t="s">
        <v>471</v>
      </c>
      <c r="AE1681" t="s">
        <v>614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418</v>
      </c>
      <c r="C1682" t="s">
        <v>66</v>
      </c>
      <c r="D1682" t="s">
        <v>450</v>
      </c>
      <c r="E1682" t="s">
        <v>450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451</v>
      </c>
      <c r="AC1682" t="s">
        <v>629</v>
      </c>
      <c r="AD1682" t="s">
        <v>141</v>
      </c>
      <c r="AE1682" t="s">
        <v>614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418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451</v>
      </c>
      <c r="AC1683" t="s">
        <v>629</v>
      </c>
      <c r="AD1683" t="s">
        <v>451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418</v>
      </c>
      <c r="C1684" t="s">
        <v>66</v>
      </c>
      <c r="D1684" t="s">
        <v>141</v>
      </c>
      <c r="E1684" t="s">
        <v>472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451</v>
      </c>
      <c r="AC1684" t="s">
        <v>629</v>
      </c>
      <c r="AD1684" t="s">
        <v>451</v>
      </c>
      <c r="AE1684" t="s">
        <v>614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418</v>
      </c>
      <c r="C1685" t="s">
        <v>66</v>
      </c>
      <c r="D1685" t="s">
        <v>451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451</v>
      </c>
      <c r="AC1685" t="s">
        <v>629</v>
      </c>
      <c r="AD1685" t="s">
        <v>473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418</v>
      </c>
      <c r="C1686" t="s">
        <v>66</v>
      </c>
      <c r="D1686" t="s">
        <v>451</v>
      </c>
      <c r="E1686" t="s">
        <v>451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451</v>
      </c>
      <c r="AC1686" t="s">
        <v>629</v>
      </c>
      <c r="AD1686" t="s">
        <v>629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418</v>
      </c>
      <c r="C1687" t="s">
        <v>66</v>
      </c>
      <c r="D1687" t="s">
        <v>473</v>
      </c>
      <c r="E1687" t="s">
        <v>473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451</v>
      </c>
      <c r="AC1687" t="s">
        <v>474</v>
      </c>
      <c r="AD1687" t="s">
        <v>451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418</v>
      </c>
      <c r="C1688" t="s">
        <v>66</v>
      </c>
      <c r="D1688" t="s">
        <v>477</v>
      </c>
      <c r="E1688" t="s">
        <v>477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451</v>
      </c>
      <c r="AC1688" t="s">
        <v>474</v>
      </c>
      <c r="AD1688" t="s">
        <v>451</v>
      </c>
      <c r="AE1688" t="s">
        <v>614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418</v>
      </c>
      <c r="C1689" t="s">
        <v>66</v>
      </c>
      <c r="D1689" t="s">
        <v>472</v>
      </c>
      <c r="E1689" t="s">
        <v>472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451</v>
      </c>
      <c r="AC1689" t="s">
        <v>474</v>
      </c>
      <c r="AD1689" t="s">
        <v>477</v>
      </c>
      <c r="AE1689" t="s">
        <v>614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418</v>
      </c>
      <c r="C1690" t="s">
        <v>66</v>
      </c>
      <c r="D1690" t="s">
        <v>479</v>
      </c>
      <c r="E1690" t="s">
        <v>479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451</v>
      </c>
      <c r="AC1690" t="s">
        <v>474</v>
      </c>
      <c r="AD1690" t="s">
        <v>472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418</v>
      </c>
      <c r="C1691" t="s">
        <v>68</v>
      </c>
      <c r="D1691" t="s">
        <v>471</v>
      </c>
      <c r="E1691" t="s">
        <v>471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451</v>
      </c>
      <c r="AC1691" t="s">
        <v>477</v>
      </c>
      <c r="AD1691" t="s">
        <v>141</v>
      </c>
      <c r="AE1691" t="s">
        <v>614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418</v>
      </c>
      <c r="C1692" t="s">
        <v>68</v>
      </c>
      <c r="D1692" t="s">
        <v>471</v>
      </c>
      <c r="E1692" t="s">
        <v>451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451</v>
      </c>
      <c r="AC1692" t="s">
        <v>477</v>
      </c>
      <c r="AD1692" t="s">
        <v>451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418</v>
      </c>
      <c r="C1693" t="s">
        <v>68</v>
      </c>
      <c r="D1693" t="s">
        <v>450</v>
      </c>
      <c r="E1693" t="s">
        <v>450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451</v>
      </c>
      <c r="AC1693" t="s">
        <v>477</v>
      </c>
      <c r="AD1693" t="s">
        <v>451</v>
      </c>
      <c r="AE1693" t="s">
        <v>614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418</v>
      </c>
      <c r="C1694" t="s">
        <v>68</v>
      </c>
      <c r="D1694" t="s">
        <v>141</v>
      </c>
      <c r="E1694" t="s">
        <v>471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451</v>
      </c>
      <c r="AC1694" t="s">
        <v>477</v>
      </c>
      <c r="AD1694" t="s">
        <v>477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418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451</v>
      </c>
      <c r="AC1695" t="s">
        <v>477</v>
      </c>
      <c r="AD1695" t="s">
        <v>477</v>
      </c>
      <c r="AE1695" t="s">
        <v>614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418</v>
      </c>
      <c r="C1696" t="s">
        <v>68</v>
      </c>
      <c r="D1696" t="s">
        <v>141</v>
      </c>
      <c r="E1696" t="s">
        <v>451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451</v>
      </c>
      <c r="AC1696" t="s">
        <v>472</v>
      </c>
      <c r="AD1696" t="s">
        <v>628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418</v>
      </c>
      <c r="C1697" t="s">
        <v>68</v>
      </c>
      <c r="D1697" t="s">
        <v>141</v>
      </c>
      <c r="E1697" t="s">
        <v>473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451</v>
      </c>
      <c r="AC1697" t="s">
        <v>472</v>
      </c>
      <c r="AD1697" t="s">
        <v>471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418</v>
      </c>
      <c r="C1698" t="s">
        <v>68</v>
      </c>
      <c r="D1698" t="s">
        <v>141</v>
      </c>
      <c r="E1698" t="s">
        <v>474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451</v>
      </c>
      <c r="AC1698" t="s">
        <v>472</v>
      </c>
      <c r="AD1698" t="s">
        <v>471</v>
      </c>
      <c r="AE1698" t="s">
        <v>614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418</v>
      </c>
      <c r="C1699" t="s">
        <v>68</v>
      </c>
      <c r="D1699" t="s">
        <v>141</v>
      </c>
      <c r="E1699" t="s">
        <v>477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451</v>
      </c>
      <c r="AC1699" t="s">
        <v>472</v>
      </c>
      <c r="AD1699" t="s">
        <v>450</v>
      </c>
      <c r="AE1699" t="s">
        <v>614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418</v>
      </c>
      <c r="C1700" t="s">
        <v>68</v>
      </c>
      <c r="D1700" t="s">
        <v>141</v>
      </c>
      <c r="E1700" t="s">
        <v>472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451</v>
      </c>
      <c r="AC1700" t="s">
        <v>472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418</v>
      </c>
      <c r="C1701" t="s">
        <v>68</v>
      </c>
      <c r="D1701" t="s">
        <v>451</v>
      </c>
      <c r="E1701" t="s">
        <v>471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451</v>
      </c>
      <c r="AC1701" t="s">
        <v>472</v>
      </c>
      <c r="AD1701" t="s">
        <v>141</v>
      </c>
      <c r="AE1701" t="s">
        <v>614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418</v>
      </c>
      <c r="C1702" t="s">
        <v>68</v>
      </c>
      <c r="D1702" t="s">
        <v>451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451</v>
      </c>
      <c r="AC1702" t="s">
        <v>472</v>
      </c>
      <c r="AD1702" t="s">
        <v>451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418</v>
      </c>
      <c r="C1703" t="s">
        <v>68</v>
      </c>
      <c r="D1703" t="s">
        <v>451</v>
      </c>
      <c r="E1703" t="s">
        <v>451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451</v>
      </c>
      <c r="AC1703" t="s">
        <v>472</v>
      </c>
      <c r="AD1703" t="s">
        <v>451</v>
      </c>
      <c r="AE1703" t="s">
        <v>614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418</v>
      </c>
      <c r="C1704" t="s">
        <v>68</v>
      </c>
      <c r="D1704" t="s">
        <v>451</v>
      </c>
      <c r="E1704" t="s">
        <v>473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451</v>
      </c>
      <c r="AC1704" t="s">
        <v>472</v>
      </c>
      <c r="AD1704" t="s">
        <v>473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418</v>
      </c>
      <c r="C1705" t="s">
        <v>68</v>
      </c>
      <c r="D1705" t="s">
        <v>473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451</v>
      </c>
      <c r="AC1705" t="s">
        <v>472</v>
      </c>
      <c r="AD1705" t="s">
        <v>473</v>
      </c>
      <c r="AE1705" t="s">
        <v>614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418</v>
      </c>
      <c r="C1706" t="s">
        <v>68</v>
      </c>
      <c r="D1706" t="s">
        <v>473</v>
      </c>
      <c r="E1706" t="s">
        <v>473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451</v>
      </c>
      <c r="AC1706" t="s">
        <v>472</v>
      </c>
      <c r="AD1706" t="s">
        <v>452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418</v>
      </c>
      <c r="C1707" t="s">
        <v>68</v>
      </c>
      <c r="D1707" t="s">
        <v>474</v>
      </c>
      <c r="E1707" t="s">
        <v>474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451</v>
      </c>
      <c r="AC1707" t="s">
        <v>472</v>
      </c>
      <c r="AD1707" t="s">
        <v>472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418</v>
      </c>
      <c r="C1708" t="s">
        <v>68</v>
      </c>
      <c r="D1708" t="s">
        <v>477</v>
      </c>
      <c r="E1708" t="s">
        <v>477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451</v>
      </c>
      <c r="AC1708" t="s">
        <v>472</v>
      </c>
      <c r="AD1708" t="s">
        <v>472</v>
      </c>
      <c r="AE1708" t="s">
        <v>614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418</v>
      </c>
      <c r="C1709" t="s">
        <v>68</v>
      </c>
      <c r="D1709" t="s">
        <v>472</v>
      </c>
      <c r="E1709" t="s">
        <v>471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451</v>
      </c>
      <c r="AC1709" t="s">
        <v>614</v>
      </c>
      <c r="AD1709" t="s">
        <v>141</v>
      </c>
      <c r="AE1709" t="s">
        <v>614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418</v>
      </c>
      <c r="C1710" t="s">
        <v>68</v>
      </c>
      <c r="D1710" t="s">
        <v>472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451</v>
      </c>
      <c r="AC1710" t="s">
        <v>614</v>
      </c>
      <c r="AD1710" t="s">
        <v>451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418</v>
      </c>
      <c r="C1711" t="s">
        <v>68</v>
      </c>
      <c r="D1711" t="s">
        <v>472</v>
      </c>
      <c r="E1711" t="s">
        <v>472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451</v>
      </c>
      <c r="AC1711" t="s">
        <v>614</v>
      </c>
      <c r="AD1711" t="s">
        <v>451</v>
      </c>
      <c r="AE1711" t="s">
        <v>614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418</v>
      </c>
      <c r="C1712" t="s">
        <v>68</v>
      </c>
      <c r="D1712" t="s">
        <v>479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451</v>
      </c>
      <c r="AC1712" t="s">
        <v>614</v>
      </c>
      <c r="AD1712" t="s">
        <v>473</v>
      </c>
      <c r="AE1712" t="s">
        <v>614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418</v>
      </c>
      <c r="C1713" t="s">
        <v>68</v>
      </c>
      <c r="D1713" t="s">
        <v>479</v>
      </c>
      <c r="E1713" t="s">
        <v>479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451</v>
      </c>
      <c r="AC1713" t="s">
        <v>614</v>
      </c>
      <c r="AD1713" t="s">
        <v>472</v>
      </c>
      <c r="AE1713" t="s">
        <v>614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419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451</v>
      </c>
      <c r="AC1714" t="s">
        <v>614</v>
      </c>
      <c r="AD1714" t="s">
        <v>475</v>
      </c>
      <c r="AE1714" t="s">
        <v>614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419</v>
      </c>
      <c r="C1715" t="s">
        <v>52</v>
      </c>
      <c r="D1715" t="s">
        <v>450</v>
      </c>
      <c r="E1715" t="s">
        <v>450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451</v>
      </c>
      <c r="AC1715" t="s">
        <v>527</v>
      </c>
      <c r="AD1715" t="s">
        <v>451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419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451</v>
      </c>
      <c r="AC1716" t="s">
        <v>527</v>
      </c>
      <c r="AD1716" t="s">
        <v>451</v>
      </c>
      <c r="AE1716" t="s">
        <v>614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419</v>
      </c>
      <c r="C1717" t="s">
        <v>52</v>
      </c>
      <c r="D1717" t="s">
        <v>141</v>
      </c>
      <c r="E1717" t="s">
        <v>472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451</v>
      </c>
      <c r="AC1717" t="s">
        <v>479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419</v>
      </c>
      <c r="C1718" t="s">
        <v>52</v>
      </c>
      <c r="D1718" t="s">
        <v>451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451</v>
      </c>
      <c r="AC1718" t="s">
        <v>479</v>
      </c>
      <c r="AD1718" t="s">
        <v>141</v>
      </c>
      <c r="AE1718" t="s">
        <v>614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419</v>
      </c>
      <c r="C1719" t="s">
        <v>52</v>
      </c>
      <c r="D1719" t="s">
        <v>451</v>
      </c>
      <c r="E1719" t="s">
        <v>451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451</v>
      </c>
      <c r="AC1719" t="s">
        <v>479</v>
      </c>
      <c r="AD1719" t="s">
        <v>451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419</v>
      </c>
      <c r="C1720" t="s">
        <v>52</v>
      </c>
      <c r="D1720" t="s">
        <v>452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451</v>
      </c>
      <c r="AC1720" t="s">
        <v>479</v>
      </c>
      <c r="AD1720" t="s">
        <v>451</v>
      </c>
      <c r="AE1720" t="s">
        <v>614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419</v>
      </c>
      <c r="C1721" t="s">
        <v>52</v>
      </c>
      <c r="D1721" t="s">
        <v>452</v>
      </c>
      <c r="E1721" t="s">
        <v>452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451</v>
      </c>
      <c r="AC1721" t="s">
        <v>479</v>
      </c>
      <c r="AD1721" t="s">
        <v>479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419</v>
      </c>
      <c r="C1722" t="s">
        <v>52</v>
      </c>
      <c r="D1722" t="s">
        <v>479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451</v>
      </c>
      <c r="AC1722" t="s">
        <v>479</v>
      </c>
      <c r="AD1722" t="s">
        <v>479</v>
      </c>
      <c r="AE1722" t="s">
        <v>614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419</v>
      </c>
      <c r="C1723" t="s">
        <v>52</v>
      </c>
      <c r="D1723" t="s">
        <v>479</v>
      </c>
      <c r="E1723" t="s">
        <v>479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451</v>
      </c>
      <c r="AC1723" t="s">
        <v>453</v>
      </c>
      <c r="AD1723" t="s">
        <v>451</v>
      </c>
      <c r="AE1723" t="s">
        <v>614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419</v>
      </c>
      <c r="C1724" t="s">
        <v>52</v>
      </c>
      <c r="D1724" t="s">
        <v>453</v>
      </c>
      <c r="E1724" t="s">
        <v>453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451</v>
      </c>
      <c r="AC1724" t="s">
        <v>475</v>
      </c>
      <c r="AD1724" t="s">
        <v>141</v>
      </c>
      <c r="AE1724" t="s">
        <v>614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419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451</v>
      </c>
      <c r="AC1725" t="s">
        <v>475</v>
      </c>
      <c r="AD1725" t="s">
        <v>451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419</v>
      </c>
      <c r="C1726" t="s">
        <v>54</v>
      </c>
      <c r="D1726" t="s">
        <v>451</v>
      </c>
      <c r="E1726" t="s">
        <v>451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451</v>
      </c>
      <c r="AC1726" t="s">
        <v>475</v>
      </c>
      <c r="AD1726" t="s">
        <v>451</v>
      </c>
      <c r="AE1726" t="s">
        <v>614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419</v>
      </c>
      <c r="C1727" t="s">
        <v>54</v>
      </c>
      <c r="D1727" t="s">
        <v>452</v>
      </c>
      <c r="E1727" t="s">
        <v>452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473</v>
      </c>
      <c r="AC1727" t="s">
        <v>471</v>
      </c>
      <c r="AD1727" t="s">
        <v>141</v>
      </c>
      <c r="AE1727" t="s">
        <v>614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419</v>
      </c>
      <c r="C1728" t="s">
        <v>54</v>
      </c>
      <c r="D1728" t="s">
        <v>452</v>
      </c>
      <c r="E1728" t="s">
        <v>479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473</v>
      </c>
      <c r="AC1728" t="s">
        <v>471</v>
      </c>
      <c r="AD1728" t="s">
        <v>473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419</v>
      </c>
      <c r="C1729" t="s">
        <v>54</v>
      </c>
      <c r="D1729" t="s">
        <v>453</v>
      </c>
      <c r="E1729" t="s">
        <v>453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473</v>
      </c>
      <c r="AC1729" t="s">
        <v>450</v>
      </c>
      <c r="AD1729" t="s">
        <v>473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419</v>
      </c>
      <c r="C1730" t="s">
        <v>56</v>
      </c>
      <c r="D1730" t="s">
        <v>471</v>
      </c>
      <c r="E1730" t="s">
        <v>471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473</v>
      </c>
      <c r="AC1730" t="s">
        <v>141</v>
      </c>
      <c r="AD1730" t="s">
        <v>141</v>
      </c>
      <c r="AE1730" t="s">
        <v>614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419</v>
      </c>
      <c r="C1731" t="s">
        <v>56</v>
      </c>
      <c r="D1731" t="s">
        <v>450</v>
      </c>
      <c r="E1731" t="s">
        <v>450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473</v>
      </c>
      <c r="AC1731" t="s">
        <v>141</v>
      </c>
      <c r="AD1731" t="s">
        <v>473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419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473</v>
      </c>
      <c r="AC1732" t="s">
        <v>141</v>
      </c>
      <c r="AD1732" t="s">
        <v>473</v>
      </c>
      <c r="AE1732" t="s">
        <v>614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419</v>
      </c>
      <c r="C1733" t="s">
        <v>56</v>
      </c>
      <c r="D1733" t="s">
        <v>451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473</v>
      </c>
      <c r="AC1733" t="s">
        <v>630</v>
      </c>
      <c r="AD1733" t="s">
        <v>473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419</v>
      </c>
      <c r="C1734" t="s">
        <v>56</v>
      </c>
      <c r="D1734" t="s">
        <v>451</v>
      </c>
      <c r="E1734" t="s">
        <v>451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473</v>
      </c>
      <c r="AC1734" t="s">
        <v>630</v>
      </c>
      <c r="AD1734" t="s">
        <v>473</v>
      </c>
      <c r="AE1734" t="s">
        <v>614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419</v>
      </c>
      <c r="C1735" t="s">
        <v>56</v>
      </c>
      <c r="D1735" t="s">
        <v>452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473</v>
      </c>
      <c r="AC1735" t="s">
        <v>473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419</v>
      </c>
      <c r="C1736" t="s">
        <v>56</v>
      </c>
      <c r="D1736" t="s">
        <v>452</v>
      </c>
      <c r="E1736" t="s">
        <v>452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473</v>
      </c>
      <c r="AC1736" t="s">
        <v>473</v>
      </c>
      <c r="AD1736" t="s">
        <v>141</v>
      </c>
      <c r="AE1736" t="s">
        <v>614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419</v>
      </c>
      <c r="C1737" t="s">
        <v>56</v>
      </c>
      <c r="D1737" t="s">
        <v>453</v>
      </c>
      <c r="E1737" t="s">
        <v>453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473</v>
      </c>
      <c r="AC1737" t="s">
        <v>473</v>
      </c>
      <c r="AD1737" t="s">
        <v>451</v>
      </c>
      <c r="AE1737" t="s">
        <v>614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419</v>
      </c>
      <c r="C1738" t="s">
        <v>58</v>
      </c>
      <c r="D1738" t="s">
        <v>471</v>
      </c>
      <c r="E1738" t="s">
        <v>471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473</v>
      </c>
      <c r="AC1738" t="s">
        <v>473</v>
      </c>
      <c r="AD1738" t="s">
        <v>473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419</v>
      </c>
      <c r="C1739" t="s">
        <v>58</v>
      </c>
      <c r="D1739" t="s">
        <v>450</v>
      </c>
      <c r="E1739" t="s">
        <v>450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473</v>
      </c>
      <c r="AC1739" t="s">
        <v>473</v>
      </c>
      <c r="AD1739" t="s">
        <v>473</v>
      </c>
      <c r="AE1739" t="s">
        <v>614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419</v>
      </c>
      <c r="C1740" t="s">
        <v>58</v>
      </c>
      <c r="D1740" t="s">
        <v>450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473</v>
      </c>
      <c r="AC1740" t="s">
        <v>452</v>
      </c>
      <c r="AD1740" t="s">
        <v>473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419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473</v>
      </c>
      <c r="AC1741" t="s">
        <v>474</v>
      </c>
      <c r="AD1741" t="s">
        <v>473</v>
      </c>
      <c r="AE1741" t="s">
        <v>614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419</v>
      </c>
      <c r="C1742" t="s">
        <v>58</v>
      </c>
      <c r="D1742" t="s">
        <v>451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473</v>
      </c>
      <c r="AC1742" t="s">
        <v>477</v>
      </c>
      <c r="AD1742" t="s">
        <v>473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419</v>
      </c>
      <c r="C1743" t="s">
        <v>58</v>
      </c>
      <c r="D1743" t="s">
        <v>451</v>
      </c>
      <c r="E1743" t="s">
        <v>451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473</v>
      </c>
      <c r="AC1743" t="s">
        <v>472</v>
      </c>
      <c r="AD1743" t="s">
        <v>451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419</v>
      </c>
      <c r="C1744" t="s">
        <v>58</v>
      </c>
      <c r="D1744" t="s">
        <v>452</v>
      </c>
      <c r="E1744" t="s">
        <v>452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473</v>
      </c>
      <c r="AC1744" t="s">
        <v>472</v>
      </c>
      <c r="AD1744" t="s">
        <v>451</v>
      </c>
      <c r="AE1744" t="s">
        <v>614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419</v>
      </c>
      <c r="C1745" t="s">
        <v>58</v>
      </c>
      <c r="D1745" t="s">
        <v>453</v>
      </c>
      <c r="E1745" t="s">
        <v>453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473</v>
      </c>
      <c r="AC1745" t="s">
        <v>472</v>
      </c>
      <c r="AD1745" t="s">
        <v>473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419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473</v>
      </c>
      <c r="AC1746" t="s">
        <v>614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419</v>
      </c>
      <c r="C1747" t="s">
        <v>60</v>
      </c>
      <c r="D1747" t="s">
        <v>471</v>
      </c>
      <c r="E1747" t="s">
        <v>471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473</v>
      </c>
      <c r="AC1747" t="s">
        <v>614</v>
      </c>
      <c r="AD1747" t="s">
        <v>141</v>
      </c>
      <c r="AE1747" t="s">
        <v>614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419</v>
      </c>
      <c r="C1748" t="s">
        <v>60</v>
      </c>
      <c r="D1748" t="s">
        <v>450</v>
      </c>
      <c r="E1748" t="s">
        <v>471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473</v>
      </c>
      <c r="AC1748" t="s">
        <v>614</v>
      </c>
      <c r="AD1748" t="s">
        <v>473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419</v>
      </c>
      <c r="C1749" t="s">
        <v>60</v>
      </c>
      <c r="D1749" t="s">
        <v>450</v>
      </c>
      <c r="E1749" t="s">
        <v>450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473</v>
      </c>
      <c r="AC1749" t="s">
        <v>614</v>
      </c>
      <c r="AD1749" t="s">
        <v>473</v>
      </c>
      <c r="AE1749" t="s">
        <v>614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419</v>
      </c>
      <c r="C1750" t="s">
        <v>60</v>
      </c>
      <c r="D1750" t="s">
        <v>450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473</v>
      </c>
      <c r="AC1750" t="s">
        <v>479</v>
      </c>
      <c r="AD1750" t="s">
        <v>452</v>
      </c>
      <c r="AE1750" t="s">
        <v>614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419</v>
      </c>
      <c r="C1751" t="s">
        <v>60</v>
      </c>
      <c r="D1751" t="s">
        <v>450</v>
      </c>
      <c r="E1751" t="s">
        <v>452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452</v>
      </c>
      <c r="AC1751" t="s">
        <v>628</v>
      </c>
      <c r="AD1751" t="s">
        <v>452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419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452</v>
      </c>
      <c r="AC1752" t="s">
        <v>628</v>
      </c>
      <c r="AD1752" t="s">
        <v>452</v>
      </c>
      <c r="AE1752" t="s">
        <v>614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419</v>
      </c>
      <c r="C1753" t="s">
        <v>60</v>
      </c>
      <c r="D1753" t="s">
        <v>141</v>
      </c>
      <c r="E1753" t="s">
        <v>472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452</v>
      </c>
      <c r="AC1753" t="s">
        <v>471</v>
      </c>
      <c r="AD1753" t="s">
        <v>452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419</v>
      </c>
      <c r="C1754" t="s">
        <v>60</v>
      </c>
      <c r="D1754" t="s">
        <v>451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452</v>
      </c>
      <c r="AC1754" t="s">
        <v>141</v>
      </c>
      <c r="AD1754" t="s">
        <v>452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419</v>
      </c>
      <c r="C1755" t="s">
        <v>60</v>
      </c>
      <c r="D1755" t="s">
        <v>451</v>
      </c>
      <c r="E1755" t="s">
        <v>451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452</v>
      </c>
      <c r="AC1755" t="s">
        <v>141</v>
      </c>
      <c r="AD1755" t="s">
        <v>452</v>
      </c>
      <c r="AE1755" t="s">
        <v>614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419</v>
      </c>
      <c r="C1756" t="s">
        <v>60</v>
      </c>
      <c r="D1756" t="s">
        <v>451</v>
      </c>
      <c r="E1756" t="s">
        <v>473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452</v>
      </c>
      <c r="AC1756" t="s">
        <v>630</v>
      </c>
      <c r="AD1756" t="s">
        <v>452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419</v>
      </c>
      <c r="C1757" t="s">
        <v>60</v>
      </c>
      <c r="D1757" t="s">
        <v>451</v>
      </c>
      <c r="E1757" t="s">
        <v>452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452</v>
      </c>
      <c r="AC1757" t="s">
        <v>630</v>
      </c>
      <c r="AD1757" t="s">
        <v>452</v>
      </c>
      <c r="AE1757" t="s">
        <v>614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419</v>
      </c>
      <c r="C1758" t="s">
        <v>60</v>
      </c>
      <c r="D1758" t="s">
        <v>451</v>
      </c>
      <c r="E1758" t="s">
        <v>472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452</v>
      </c>
      <c r="AC1758" t="s">
        <v>473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419</v>
      </c>
      <c r="C1759" t="s">
        <v>60</v>
      </c>
      <c r="D1759" t="s">
        <v>473</v>
      </c>
      <c r="E1759" t="s">
        <v>451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452</v>
      </c>
      <c r="AC1759" t="s">
        <v>473</v>
      </c>
      <c r="AD1759" t="s">
        <v>141</v>
      </c>
      <c r="AE1759" t="s">
        <v>614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419</v>
      </c>
      <c r="C1760" t="s">
        <v>60</v>
      </c>
      <c r="D1760" t="s">
        <v>452</v>
      </c>
      <c r="E1760" t="s">
        <v>450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452</v>
      </c>
      <c r="AC1760" t="s">
        <v>473</v>
      </c>
      <c r="AD1760" t="s">
        <v>473</v>
      </c>
      <c r="AE1760" t="s">
        <v>614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419</v>
      </c>
      <c r="C1761" t="s">
        <v>60</v>
      </c>
      <c r="D1761" t="s">
        <v>452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452</v>
      </c>
      <c r="AC1761" t="s">
        <v>473</v>
      </c>
      <c r="AD1761" t="s">
        <v>452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419</v>
      </c>
      <c r="C1762" t="s">
        <v>60</v>
      </c>
      <c r="D1762" t="s">
        <v>452</v>
      </c>
      <c r="E1762" t="s">
        <v>451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452</v>
      </c>
      <c r="AC1762" t="s">
        <v>473</v>
      </c>
      <c r="AD1762" t="s">
        <v>452</v>
      </c>
      <c r="AE1762" t="s">
        <v>614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419</v>
      </c>
      <c r="C1763" t="s">
        <v>60</v>
      </c>
      <c r="D1763" t="s">
        <v>452</v>
      </c>
      <c r="E1763" t="s">
        <v>452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452</v>
      </c>
      <c r="AC1763" t="s">
        <v>452</v>
      </c>
      <c r="AD1763" t="s">
        <v>141</v>
      </c>
      <c r="AE1763" t="s">
        <v>614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419</v>
      </c>
      <c r="C1764" t="s">
        <v>60</v>
      </c>
      <c r="D1764" t="s">
        <v>452</v>
      </c>
      <c r="E1764" t="s">
        <v>604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452</v>
      </c>
      <c r="AC1764" t="s">
        <v>452</v>
      </c>
      <c r="AD1764" t="s">
        <v>451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419</v>
      </c>
      <c r="C1765" t="s">
        <v>60</v>
      </c>
      <c r="D1765" t="s">
        <v>472</v>
      </c>
      <c r="E1765" t="s">
        <v>451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452</v>
      </c>
      <c r="AC1765" t="s">
        <v>452</v>
      </c>
      <c r="AD1765" t="s">
        <v>452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419</v>
      </c>
      <c r="C1766" t="s">
        <v>60</v>
      </c>
      <c r="D1766" t="s">
        <v>472</v>
      </c>
      <c r="E1766" t="s">
        <v>472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452</v>
      </c>
      <c r="AC1766" t="s">
        <v>452</v>
      </c>
      <c r="AD1766" t="s">
        <v>452</v>
      </c>
      <c r="AE1766" t="s">
        <v>614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419</v>
      </c>
      <c r="C1767" t="s">
        <v>60</v>
      </c>
      <c r="D1767" t="s">
        <v>479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452</v>
      </c>
      <c r="AC1767" t="s">
        <v>452</v>
      </c>
      <c r="AD1767" t="s">
        <v>629</v>
      </c>
      <c r="AE1767" t="s">
        <v>614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419</v>
      </c>
      <c r="C1768" t="s">
        <v>60</v>
      </c>
      <c r="D1768" t="s">
        <v>453</v>
      </c>
      <c r="E1768" t="s">
        <v>453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452</v>
      </c>
      <c r="AC1768" t="s">
        <v>629</v>
      </c>
      <c r="AD1768" t="s">
        <v>141</v>
      </c>
      <c r="AE1768" t="s">
        <v>614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419</v>
      </c>
      <c r="C1769" t="s">
        <v>60</v>
      </c>
      <c r="D1769" t="s">
        <v>475</v>
      </c>
      <c r="E1769" t="s">
        <v>475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452</v>
      </c>
      <c r="AC1769" t="s">
        <v>629</v>
      </c>
      <c r="AD1769" t="s">
        <v>451</v>
      </c>
      <c r="AE1769" t="s">
        <v>614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419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452</v>
      </c>
      <c r="AC1770" t="s">
        <v>629</v>
      </c>
      <c r="AD1770" t="s">
        <v>452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419</v>
      </c>
      <c r="C1771" t="s">
        <v>62</v>
      </c>
      <c r="D1771" t="s">
        <v>471</v>
      </c>
      <c r="E1771" t="s">
        <v>471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452</v>
      </c>
      <c r="AC1771" t="s">
        <v>629</v>
      </c>
      <c r="AD1771" t="s">
        <v>452</v>
      </c>
      <c r="AE1771" t="s">
        <v>614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419</v>
      </c>
      <c r="C1772" t="s">
        <v>62</v>
      </c>
      <c r="D1772" t="s">
        <v>471</v>
      </c>
      <c r="E1772" t="s">
        <v>450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452</v>
      </c>
      <c r="AC1772" t="s">
        <v>474</v>
      </c>
      <c r="AD1772" t="s">
        <v>452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419</v>
      </c>
      <c r="C1773" t="s">
        <v>62</v>
      </c>
      <c r="D1773" t="s">
        <v>471</v>
      </c>
      <c r="E1773" t="s">
        <v>451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452</v>
      </c>
      <c r="AC1773" t="s">
        <v>474</v>
      </c>
      <c r="AD1773" t="s">
        <v>452</v>
      </c>
      <c r="AE1773" t="s">
        <v>614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419</v>
      </c>
      <c r="C1774" t="s">
        <v>62</v>
      </c>
      <c r="D1774" t="s">
        <v>450</v>
      </c>
      <c r="E1774" t="s">
        <v>471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452</v>
      </c>
      <c r="AC1774" t="s">
        <v>472</v>
      </c>
      <c r="AD1774" t="s">
        <v>450</v>
      </c>
      <c r="AE1774" t="s">
        <v>614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419</v>
      </c>
      <c r="C1775" t="s">
        <v>62</v>
      </c>
      <c r="D1775" t="s">
        <v>450</v>
      </c>
      <c r="E1775" t="s">
        <v>450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452</v>
      </c>
      <c r="AC1775" t="s">
        <v>472</v>
      </c>
      <c r="AD1775" t="s">
        <v>141</v>
      </c>
      <c r="AE1775" t="s">
        <v>614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419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452</v>
      </c>
      <c r="AC1776" t="s">
        <v>472</v>
      </c>
      <c r="AD1776" t="s">
        <v>452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419</v>
      </c>
      <c r="C1777" t="s">
        <v>62</v>
      </c>
      <c r="D1777" t="s">
        <v>141</v>
      </c>
      <c r="E1777" t="s">
        <v>472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452</v>
      </c>
      <c r="AC1777" t="s">
        <v>472</v>
      </c>
      <c r="AD1777" t="s">
        <v>452</v>
      </c>
      <c r="AE1777" t="s">
        <v>614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419</v>
      </c>
      <c r="C1778" t="s">
        <v>62</v>
      </c>
      <c r="D1778" t="s">
        <v>451</v>
      </c>
      <c r="E1778" t="s">
        <v>471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452</v>
      </c>
      <c r="AC1778" t="s">
        <v>472</v>
      </c>
      <c r="AD1778" t="s">
        <v>472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419</v>
      </c>
      <c r="C1779" t="s">
        <v>62</v>
      </c>
      <c r="D1779" t="s">
        <v>451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452</v>
      </c>
      <c r="AC1779" t="s">
        <v>614</v>
      </c>
      <c r="AD1779" t="s">
        <v>141</v>
      </c>
      <c r="AE1779" t="s">
        <v>614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419</v>
      </c>
      <c r="C1780" t="s">
        <v>62</v>
      </c>
      <c r="D1780" t="s">
        <v>451</v>
      </c>
      <c r="E1780" t="s">
        <v>451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452</v>
      </c>
      <c r="AC1780" t="s">
        <v>614</v>
      </c>
      <c r="AD1780" t="s">
        <v>452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419</v>
      </c>
      <c r="C1781" t="s">
        <v>62</v>
      </c>
      <c r="D1781" t="s">
        <v>451</v>
      </c>
      <c r="E1781" t="s">
        <v>473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452</v>
      </c>
      <c r="AC1781" t="s">
        <v>614</v>
      </c>
      <c r="AD1781" t="s">
        <v>452</v>
      </c>
      <c r="AE1781" t="s">
        <v>614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419</v>
      </c>
      <c r="C1782" t="s">
        <v>62</v>
      </c>
      <c r="D1782" t="s">
        <v>451</v>
      </c>
      <c r="E1782" t="s">
        <v>452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452</v>
      </c>
      <c r="AC1782" t="s">
        <v>479</v>
      </c>
      <c r="AD1782" t="s">
        <v>141</v>
      </c>
      <c r="AE1782" t="s">
        <v>614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419</v>
      </c>
      <c r="C1783" t="s">
        <v>62</v>
      </c>
      <c r="D1783" t="s">
        <v>451</v>
      </c>
      <c r="E1783" t="s">
        <v>472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452</v>
      </c>
      <c r="AC1783" t="s">
        <v>479</v>
      </c>
      <c r="AD1783" t="s">
        <v>452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419</v>
      </c>
      <c r="C1784" t="s">
        <v>62</v>
      </c>
      <c r="D1784" t="s">
        <v>473</v>
      </c>
      <c r="E1784" t="s">
        <v>473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452</v>
      </c>
      <c r="AC1784" t="s">
        <v>479</v>
      </c>
      <c r="AD1784" t="s">
        <v>452</v>
      </c>
      <c r="AE1784" t="s">
        <v>614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419</v>
      </c>
      <c r="C1785" t="s">
        <v>62</v>
      </c>
      <c r="D1785" t="s">
        <v>452</v>
      </c>
      <c r="E1785" t="s">
        <v>450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452</v>
      </c>
      <c r="AC1785" t="s">
        <v>475</v>
      </c>
      <c r="AD1785" t="s">
        <v>452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419</v>
      </c>
      <c r="C1786" t="s">
        <v>62</v>
      </c>
      <c r="D1786" t="s">
        <v>452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452</v>
      </c>
      <c r="AC1786" t="s">
        <v>475</v>
      </c>
      <c r="AD1786" t="s">
        <v>452</v>
      </c>
      <c r="AE1786" t="s">
        <v>614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419</v>
      </c>
      <c r="C1787" t="s">
        <v>62</v>
      </c>
      <c r="D1787" t="s">
        <v>452</v>
      </c>
      <c r="E1787" t="s">
        <v>452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629</v>
      </c>
      <c r="AC1787" t="s">
        <v>450</v>
      </c>
      <c r="AD1787" t="s">
        <v>629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419</v>
      </c>
      <c r="C1788" t="s">
        <v>62</v>
      </c>
      <c r="D1788" t="s">
        <v>452</v>
      </c>
      <c r="E1788" t="s">
        <v>472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629</v>
      </c>
      <c r="AC1788" t="s">
        <v>141</v>
      </c>
      <c r="AD1788" t="s">
        <v>141</v>
      </c>
      <c r="AE1788" t="s">
        <v>614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419</v>
      </c>
      <c r="C1789" t="s">
        <v>62</v>
      </c>
      <c r="D1789" t="s">
        <v>604</v>
      </c>
      <c r="E1789" t="s">
        <v>604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629</v>
      </c>
      <c r="AC1789" t="s">
        <v>141</v>
      </c>
      <c r="AD1789" t="s">
        <v>629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419</v>
      </c>
      <c r="C1790" t="s">
        <v>62</v>
      </c>
      <c r="D1790" t="s">
        <v>472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629</v>
      </c>
      <c r="AC1790" t="s">
        <v>141</v>
      </c>
      <c r="AD1790" t="s">
        <v>629</v>
      </c>
      <c r="AE1790" t="s">
        <v>614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419</v>
      </c>
      <c r="C1791" t="s">
        <v>62</v>
      </c>
      <c r="D1791" t="s">
        <v>472</v>
      </c>
      <c r="E1791" t="s">
        <v>472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629</v>
      </c>
      <c r="AC1791" t="s">
        <v>630</v>
      </c>
      <c r="AD1791" t="s">
        <v>629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419</v>
      </c>
      <c r="C1792" t="s">
        <v>62</v>
      </c>
      <c r="D1792" t="s">
        <v>479</v>
      </c>
      <c r="E1792" t="s">
        <v>479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629</v>
      </c>
      <c r="AC1792" t="s">
        <v>630</v>
      </c>
      <c r="AD1792" t="s">
        <v>629</v>
      </c>
      <c r="AE1792" t="s">
        <v>614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419</v>
      </c>
      <c r="C1793" t="s">
        <v>62</v>
      </c>
      <c r="D1793" t="s">
        <v>453</v>
      </c>
      <c r="E1793" t="s">
        <v>453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629</v>
      </c>
      <c r="AC1793" t="s">
        <v>629</v>
      </c>
      <c r="AD1793" t="s">
        <v>141</v>
      </c>
      <c r="AE1793" t="s">
        <v>614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419</v>
      </c>
      <c r="C1794" t="s">
        <v>62</v>
      </c>
      <c r="D1794" t="s">
        <v>453</v>
      </c>
      <c r="E1794" t="s">
        <v>475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629</v>
      </c>
      <c r="AC1794" t="s">
        <v>629</v>
      </c>
      <c r="AD1794" t="s">
        <v>629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419</v>
      </c>
      <c r="C1795" t="s">
        <v>62</v>
      </c>
      <c r="D1795" t="s">
        <v>475</v>
      </c>
      <c r="E1795" t="s">
        <v>475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629</v>
      </c>
      <c r="AC1795" t="s">
        <v>472</v>
      </c>
      <c r="AD1795" t="s">
        <v>629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419</v>
      </c>
      <c r="C1796" t="s">
        <v>64</v>
      </c>
      <c r="D1796" t="s">
        <v>603</v>
      </c>
      <c r="E1796" t="s">
        <v>603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629</v>
      </c>
      <c r="AC1796" t="s">
        <v>614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419</v>
      </c>
      <c r="C1797" t="s">
        <v>64</v>
      </c>
      <c r="D1797" t="s">
        <v>471</v>
      </c>
      <c r="E1797" t="s">
        <v>471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629</v>
      </c>
      <c r="AC1797" t="s">
        <v>614</v>
      </c>
      <c r="AD1797" t="s">
        <v>141</v>
      </c>
      <c r="AE1797" t="s">
        <v>614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419</v>
      </c>
      <c r="C1798" t="s">
        <v>64</v>
      </c>
      <c r="D1798" t="s">
        <v>471</v>
      </c>
      <c r="E1798" t="s">
        <v>451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629</v>
      </c>
      <c r="AC1798" t="s">
        <v>614</v>
      </c>
      <c r="AD1798" t="s">
        <v>629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419</v>
      </c>
      <c r="C1799" t="s">
        <v>64</v>
      </c>
      <c r="D1799" t="s">
        <v>450</v>
      </c>
      <c r="E1799" t="s">
        <v>450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474</v>
      </c>
      <c r="AC1799" t="s">
        <v>450</v>
      </c>
      <c r="AD1799" t="s">
        <v>474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419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474</v>
      </c>
      <c r="AC1800" t="s">
        <v>141</v>
      </c>
      <c r="AD1800" t="s">
        <v>474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419</v>
      </c>
      <c r="C1801" t="s">
        <v>64</v>
      </c>
      <c r="D1801" t="s">
        <v>141</v>
      </c>
      <c r="E1801" t="s">
        <v>451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474</v>
      </c>
      <c r="AC1801" t="s">
        <v>473</v>
      </c>
      <c r="AD1801" t="s">
        <v>474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419</v>
      </c>
      <c r="C1802" t="s">
        <v>64</v>
      </c>
      <c r="D1802" t="s">
        <v>141</v>
      </c>
      <c r="E1802" t="s">
        <v>472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474</v>
      </c>
      <c r="AC1802" t="s">
        <v>473</v>
      </c>
      <c r="AD1802" t="s">
        <v>474</v>
      </c>
      <c r="AE1802" t="s">
        <v>614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419</v>
      </c>
      <c r="C1803" t="s">
        <v>64</v>
      </c>
      <c r="D1803" t="s">
        <v>451</v>
      </c>
      <c r="E1803" t="s">
        <v>471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474</v>
      </c>
      <c r="AC1803" t="s">
        <v>474</v>
      </c>
      <c r="AD1803" t="s">
        <v>474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419</v>
      </c>
      <c r="C1804" t="s">
        <v>64</v>
      </c>
      <c r="D1804" t="s">
        <v>451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474</v>
      </c>
      <c r="AC1804" t="s">
        <v>474</v>
      </c>
      <c r="AD1804" t="s">
        <v>474</v>
      </c>
      <c r="AE1804" t="s">
        <v>614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419</v>
      </c>
      <c r="C1805" t="s">
        <v>64</v>
      </c>
      <c r="D1805" t="s">
        <v>451</v>
      </c>
      <c r="E1805" t="s">
        <v>451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474</v>
      </c>
      <c r="AC1805" t="s">
        <v>477</v>
      </c>
      <c r="AD1805" t="s">
        <v>474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419</v>
      </c>
      <c r="C1806" t="s">
        <v>64</v>
      </c>
      <c r="D1806" t="s">
        <v>451</v>
      </c>
      <c r="E1806" t="s">
        <v>473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477</v>
      </c>
      <c r="AC1806" t="s">
        <v>141</v>
      </c>
      <c r="AD1806" t="s">
        <v>141</v>
      </c>
      <c r="AE1806" t="s">
        <v>614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419</v>
      </c>
      <c r="C1807" t="s">
        <v>64</v>
      </c>
      <c r="D1807" t="s">
        <v>451</v>
      </c>
      <c r="E1807" t="s">
        <v>472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477</v>
      </c>
      <c r="AC1807" t="s">
        <v>141</v>
      </c>
      <c r="AD1807" t="s">
        <v>477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419</v>
      </c>
      <c r="C1808" t="s">
        <v>64</v>
      </c>
      <c r="D1808" t="s">
        <v>473</v>
      </c>
      <c r="E1808" t="s">
        <v>473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477</v>
      </c>
      <c r="AC1808" t="s">
        <v>141</v>
      </c>
      <c r="AD1808" t="s">
        <v>477</v>
      </c>
      <c r="AE1808" t="s">
        <v>614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419</v>
      </c>
      <c r="C1809" t="s">
        <v>64</v>
      </c>
      <c r="D1809" t="s">
        <v>452</v>
      </c>
      <c r="E1809" t="s">
        <v>452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477</v>
      </c>
      <c r="AC1809" t="s">
        <v>630</v>
      </c>
      <c r="AD1809" t="s">
        <v>477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419</v>
      </c>
      <c r="C1810" t="s">
        <v>64</v>
      </c>
      <c r="D1810" t="s">
        <v>452</v>
      </c>
      <c r="E1810" t="s">
        <v>604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477</v>
      </c>
      <c r="AC1810" t="s">
        <v>630</v>
      </c>
      <c r="AD1810" t="s">
        <v>477</v>
      </c>
      <c r="AE1810" t="s">
        <v>614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419</v>
      </c>
      <c r="C1811" t="s">
        <v>64</v>
      </c>
      <c r="D1811" t="s">
        <v>604</v>
      </c>
      <c r="E1811" t="s">
        <v>604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477</v>
      </c>
      <c r="AC1811" t="s">
        <v>473</v>
      </c>
      <c r="AD1811" t="s">
        <v>477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419</v>
      </c>
      <c r="C1812" t="s">
        <v>64</v>
      </c>
      <c r="D1812" t="s">
        <v>477</v>
      </c>
      <c r="E1812" t="s">
        <v>477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477</v>
      </c>
      <c r="AC1812" t="s">
        <v>477</v>
      </c>
      <c r="AD1812" t="s">
        <v>474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419</v>
      </c>
      <c r="C1813" t="s">
        <v>64</v>
      </c>
      <c r="D1813" t="s">
        <v>472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477</v>
      </c>
      <c r="AC1813" t="s">
        <v>477</v>
      </c>
      <c r="AD1813" t="s">
        <v>477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419</v>
      </c>
      <c r="C1814" t="s">
        <v>64</v>
      </c>
      <c r="D1814" t="s">
        <v>472</v>
      </c>
      <c r="E1814" t="s">
        <v>472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477</v>
      </c>
      <c r="AC1814" t="s">
        <v>477</v>
      </c>
      <c r="AD1814" t="s">
        <v>477</v>
      </c>
      <c r="AE1814" t="s">
        <v>614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419</v>
      </c>
      <c r="C1815" t="s">
        <v>64</v>
      </c>
      <c r="D1815" t="s">
        <v>479</v>
      </c>
      <c r="E1815" t="s">
        <v>479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477</v>
      </c>
      <c r="AC1815" t="s">
        <v>614</v>
      </c>
      <c r="AD1815" t="s">
        <v>477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419</v>
      </c>
      <c r="C1816" t="s">
        <v>64</v>
      </c>
      <c r="D1816" t="s">
        <v>453</v>
      </c>
      <c r="E1816" t="s">
        <v>453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477</v>
      </c>
      <c r="AC1816" t="s">
        <v>614</v>
      </c>
      <c r="AD1816" t="s">
        <v>477</v>
      </c>
      <c r="AE1816" t="s">
        <v>614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419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472</v>
      </c>
      <c r="AC1817" t="s">
        <v>628</v>
      </c>
      <c r="AD1817" t="s">
        <v>472</v>
      </c>
      <c r="AE1817" t="s">
        <v>614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419</v>
      </c>
      <c r="C1818" t="s">
        <v>66</v>
      </c>
      <c r="D1818" t="s">
        <v>450</v>
      </c>
      <c r="E1818" t="s">
        <v>450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472</v>
      </c>
      <c r="AC1818" t="s">
        <v>471</v>
      </c>
      <c r="AD1818" t="s">
        <v>472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419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472</v>
      </c>
      <c r="AC1819" t="s">
        <v>471</v>
      </c>
      <c r="AD1819" t="s">
        <v>472</v>
      </c>
      <c r="AE1819" t="s">
        <v>614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419</v>
      </c>
      <c r="C1820" t="s">
        <v>66</v>
      </c>
      <c r="D1820" t="s">
        <v>141</v>
      </c>
      <c r="E1820" t="s">
        <v>451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472</v>
      </c>
      <c r="AC1820" t="s">
        <v>450</v>
      </c>
      <c r="AD1820" t="s">
        <v>472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419</v>
      </c>
      <c r="C1821" t="s">
        <v>66</v>
      </c>
      <c r="D1821" t="s">
        <v>141</v>
      </c>
      <c r="E1821" t="s">
        <v>472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472</v>
      </c>
      <c r="AC1821" t="s">
        <v>450</v>
      </c>
      <c r="AD1821" t="s">
        <v>472</v>
      </c>
      <c r="AE1821" t="s">
        <v>614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419</v>
      </c>
      <c r="C1822" t="s">
        <v>66</v>
      </c>
      <c r="D1822" t="s">
        <v>451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472</v>
      </c>
      <c r="AC1822" t="s">
        <v>141</v>
      </c>
      <c r="AD1822" t="s">
        <v>471</v>
      </c>
      <c r="AE1822" t="s">
        <v>614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419</v>
      </c>
      <c r="C1823" t="s">
        <v>66</v>
      </c>
      <c r="D1823" t="s">
        <v>451</v>
      </c>
      <c r="E1823" t="s">
        <v>451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472</v>
      </c>
      <c r="AC1823" t="s">
        <v>141</v>
      </c>
      <c r="AD1823" t="s">
        <v>141</v>
      </c>
      <c r="AE1823" t="s">
        <v>614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419</v>
      </c>
      <c r="C1824" t="s">
        <v>66</v>
      </c>
      <c r="D1824" t="s">
        <v>473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472</v>
      </c>
      <c r="AC1824" t="s">
        <v>141</v>
      </c>
      <c r="AD1824" t="s">
        <v>451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419</v>
      </c>
      <c r="C1825" t="s">
        <v>66</v>
      </c>
      <c r="D1825" t="s">
        <v>473</v>
      </c>
      <c r="E1825" t="s">
        <v>473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472</v>
      </c>
      <c r="AC1825" t="s">
        <v>141</v>
      </c>
      <c r="AD1825" t="s">
        <v>451</v>
      </c>
      <c r="AE1825" t="s">
        <v>614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419</v>
      </c>
      <c r="C1826" t="s">
        <v>66</v>
      </c>
      <c r="D1826" t="s">
        <v>452</v>
      </c>
      <c r="E1826" t="s">
        <v>452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472</v>
      </c>
      <c r="AC1826" t="s">
        <v>141</v>
      </c>
      <c r="AD1826" t="s">
        <v>472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419</v>
      </c>
      <c r="C1827" t="s">
        <v>66</v>
      </c>
      <c r="D1827" t="s">
        <v>604</v>
      </c>
      <c r="E1827" t="s">
        <v>604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472</v>
      </c>
      <c r="AC1827" t="s">
        <v>141</v>
      </c>
      <c r="AD1827" t="s">
        <v>472</v>
      </c>
      <c r="AE1827" t="s">
        <v>614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419</v>
      </c>
      <c r="C1828" t="s">
        <v>66</v>
      </c>
      <c r="D1828" t="s">
        <v>472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472</v>
      </c>
      <c r="AC1828" t="s">
        <v>630</v>
      </c>
      <c r="AD1828" t="s">
        <v>451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419</v>
      </c>
      <c r="C1829" t="s">
        <v>66</v>
      </c>
      <c r="D1829" t="s">
        <v>472</v>
      </c>
      <c r="E1829" t="s">
        <v>472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472</v>
      </c>
      <c r="AC1829" t="s">
        <v>630</v>
      </c>
      <c r="AD1829" t="s">
        <v>629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419</v>
      </c>
      <c r="C1830" t="s">
        <v>66</v>
      </c>
      <c r="D1830" t="s">
        <v>479</v>
      </c>
      <c r="E1830" t="s">
        <v>479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472</v>
      </c>
      <c r="AC1830" t="s">
        <v>630</v>
      </c>
      <c r="AD1830" t="s">
        <v>472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419</v>
      </c>
      <c r="C1831" t="s">
        <v>66</v>
      </c>
      <c r="D1831" t="s">
        <v>453</v>
      </c>
      <c r="E1831" t="s">
        <v>453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472</v>
      </c>
      <c r="AC1831" t="s">
        <v>630</v>
      </c>
      <c r="AD1831" t="s">
        <v>472</v>
      </c>
      <c r="AE1831" t="s">
        <v>614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419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472</v>
      </c>
      <c r="AC1832" t="s">
        <v>473</v>
      </c>
      <c r="AD1832" t="s">
        <v>472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419</v>
      </c>
      <c r="C1833" t="s">
        <v>68</v>
      </c>
      <c r="D1833" t="s">
        <v>471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472</v>
      </c>
      <c r="AC1833" t="s">
        <v>473</v>
      </c>
      <c r="AD1833" t="s">
        <v>472</v>
      </c>
      <c r="AE1833" t="s">
        <v>614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419</v>
      </c>
      <c r="C1834" t="s">
        <v>68</v>
      </c>
      <c r="D1834" t="s">
        <v>471</v>
      </c>
      <c r="E1834" t="s">
        <v>451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472</v>
      </c>
      <c r="AC1834" t="s">
        <v>452</v>
      </c>
      <c r="AD1834" t="s">
        <v>472</v>
      </c>
      <c r="AE1834" t="s">
        <v>614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419</v>
      </c>
      <c r="C1835" t="s">
        <v>68</v>
      </c>
      <c r="D1835" t="s">
        <v>450</v>
      </c>
      <c r="E1835" t="s">
        <v>450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472</v>
      </c>
      <c r="AC1835" t="s">
        <v>629</v>
      </c>
      <c r="AD1835" t="s">
        <v>472</v>
      </c>
      <c r="AE1835" t="s">
        <v>614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419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472</v>
      </c>
      <c r="AC1836" t="s">
        <v>477</v>
      </c>
      <c r="AD1836" t="s">
        <v>472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419</v>
      </c>
      <c r="C1837" t="s">
        <v>68</v>
      </c>
      <c r="D1837" t="s">
        <v>141</v>
      </c>
      <c r="E1837" t="s">
        <v>451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472</v>
      </c>
      <c r="AC1837" t="s">
        <v>477</v>
      </c>
      <c r="AD1837" t="s">
        <v>472</v>
      </c>
      <c r="AE1837" t="s">
        <v>614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419</v>
      </c>
      <c r="C1838" t="s">
        <v>68</v>
      </c>
      <c r="D1838" t="s">
        <v>141</v>
      </c>
      <c r="E1838" t="s">
        <v>473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472</v>
      </c>
      <c r="AC1838" t="s">
        <v>472</v>
      </c>
      <c r="AD1838" t="s">
        <v>471</v>
      </c>
      <c r="AE1838" t="s">
        <v>614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419</v>
      </c>
      <c r="C1839" t="s">
        <v>68</v>
      </c>
      <c r="D1839" t="s">
        <v>141</v>
      </c>
      <c r="E1839" t="s">
        <v>604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472</v>
      </c>
      <c r="AC1839" t="s">
        <v>472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419</v>
      </c>
      <c r="C1840" t="s">
        <v>68</v>
      </c>
      <c r="D1840" t="s">
        <v>141</v>
      </c>
      <c r="E1840" t="s">
        <v>472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472</v>
      </c>
      <c r="AC1840" t="s">
        <v>472</v>
      </c>
      <c r="AD1840" t="s">
        <v>141</v>
      </c>
      <c r="AE1840" t="s">
        <v>614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419</v>
      </c>
      <c r="C1841" t="s">
        <v>68</v>
      </c>
      <c r="D1841" t="s">
        <v>451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472</v>
      </c>
      <c r="AC1841" t="s">
        <v>472</v>
      </c>
      <c r="AD1841" t="s">
        <v>451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419</v>
      </c>
      <c r="C1842" t="s">
        <v>68</v>
      </c>
      <c r="D1842" t="s">
        <v>451</v>
      </c>
      <c r="E1842" t="s">
        <v>451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472</v>
      </c>
      <c r="AC1842" t="s">
        <v>472</v>
      </c>
      <c r="AD1842" t="s">
        <v>451</v>
      </c>
      <c r="AE1842" t="s">
        <v>614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419</v>
      </c>
      <c r="C1843" t="s">
        <v>68</v>
      </c>
      <c r="D1843" t="s">
        <v>451</v>
      </c>
      <c r="E1843" t="s">
        <v>473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472</v>
      </c>
      <c r="AC1843" t="s">
        <v>472</v>
      </c>
      <c r="AD1843" t="s">
        <v>472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419</v>
      </c>
      <c r="C1844" t="s">
        <v>68</v>
      </c>
      <c r="D1844" t="s">
        <v>451</v>
      </c>
      <c r="E1844" t="s">
        <v>604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472</v>
      </c>
      <c r="AC1844" t="s">
        <v>472</v>
      </c>
      <c r="AD1844" t="s">
        <v>472</v>
      </c>
      <c r="AE1844" t="s">
        <v>614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419</v>
      </c>
      <c r="C1845" t="s">
        <v>68</v>
      </c>
      <c r="D1845" t="s">
        <v>451</v>
      </c>
      <c r="E1845" t="s">
        <v>472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472</v>
      </c>
      <c r="AC1845" t="s">
        <v>472</v>
      </c>
      <c r="AD1845" t="s">
        <v>527</v>
      </c>
      <c r="AE1845" t="s">
        <v>614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419</v>
      </c>
      <c r="C1846" t="s">
        <v>68</v>
      </c>
      <c r="D1846" t="s">
        <v>473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472</v>
      </c>
      <c r="AC1846" t="s">
        <v>614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419</v>
      </c>
      <c r="C1847" t="s">
        <v>68</v>
      </c>
      <c r="D1847" t="s">
        <v>473</v>
      </c>
      <c r="E1847" t="s">
        <v>451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472</v>
      </c>
      <c r="AC1847" t="s">
        <v>614</v>
      </c>
      <c r="AD1847" t="s">
        <v>141</v>
      </c>
      <c r="AE1847" t="s">
        <v>614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419</v>
      </c>
      <c r="C1848" t="s">
        <v>68</v>
      </c>
      <c r="D1848" t="s">
        <v>473</v>
      </c>
      <c r="E1848" t="s">
        <v>473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472</v>
      </c>
      <c r="AC1848" t="s">
        <v>614</v>
      </c>
      <c r="AD1848" t="s">
        <v>472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419</v>
      </c>
      <c r="C1849" t="s">
        <v>68</v>
      </c>
      <c r="D1849" t="s">
        <v>452</v>
      </c>
      <c r="E1849" t="s">
        <v>452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472</v>
      </c>
      <c r="AC1849" t="s">
        <v>614</v>
      </c>
      <c r="AD1849" t="s">
        <v>472</v>
      </c>
      <c r="AE1849" t="s">
        <v>614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419</v>
      </c>
      <c r="C1850" t="s">
        <v>68</v>
      </c>
      <c r="D1850" t="s">
        <v>604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472</v>
      </c>
      <c r="AC1850" t="s">
        <v>527</v>
      </c>
      <c r="AD1850" t="s">
        <v>472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419</v>
      </c>
      <c r="C1851" t="s">
        <v>68</v>
      </c>
      <c r="D1851" t="s">
        <v>604</v>
      </c>
      <c r="E1851" t="s">
        <v>604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472</v>
      </c>
      <c r="AC1851" t="s">
        <v>527</v>
      </c>
      <c r="AD1851" t="s">
        <v>527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419</v>
      </c>
      <c r="C1852" t="s">
        <v>68</v>
      </c>
      <c r="D1852" t="s">
        <v>604</v>
      </c>
      <c r="E1852" t="s">
        <v>472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472</v>
      </c>
      <c r="AC1852" t="s">
        <v>479</v>
      </c>
      <c r="AD1852" t="s">
        <v>472</v>
      </c>
      <c r="AE1852" t="s">
        <v>614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419</v>
      </c>
      <c r="C1853" t="s">
        <v>68</v>
      </c>
      <c r="D1853" t="s">
        <v>477</v>
      </c>
      <c r="E1853" t="s">
        <v>450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479</v>
      </c>
      <c r="AC1853" t="s">
        <v>450</v>
      </c>
      <c r="AD1853" t="s">
        <v>479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419</v>
      </c>
      <c r="C1854" t="s">
        <v>68</v>
      </c>
      <c r="D1854" t="s">
        <v>477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479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419</v>
      </c>
      <c r="C1855" t="s">
        <v>68</v>
      </c>
      <c r="D1855" t="s">
        <v>477</v>
      </c>
      <c r="E1855" t="s">
        <v>477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479</v>
      </c>
      <c r="AC1855" t="s">
        <v>141</v>
      </c>
      <c r="AD1855" t="s">
        <v>141</v>
      </c>
      <c r="AE1855" t="s">
        <v>614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419</v>
      </c>
      <c r="C1856" t="s">
        <v>68</v>
      </c>
      <c r="D1856" t="s">
        <v>472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479</v>
      </c>
      <c r="AC1856" t="s">
        <v>141</v>
      </c>
      <c r="AD1856" t="s">
        <v>479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419</v>
      </c>
      <c r="C1857" t="s">
        <v>68</v>
      </c>
      <c r="D1857" t="s">
        <v>472</v>
      </c>
      <c r="E1857" t="s">
        <v>472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479</v>
      </c>
      <c r="AC1857" t="s">
        <v>141</v>
      </c>
      <c r="AD1857" t="s">
        <v>479</v>
      </c>
      <c r="AE1857" t="s">
        <v>614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419</v>
      </c>
      <c r="C1858" t="s">
        <v>68</v>
      </c>
      <c r="D1858" t="s">
        <v>479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479</v>
      </c>
      <c r="AC1858" t="s">
        <v>630</v>
      </c>
      <c r="AD1858" t="s">
        <v>479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419</v>
      </c>
      <c r="C1859" t="s">
        <v>68</v>
      </c>
      <c r="D1859" t="s">
        <v>479</v>
      </c>
      <c r="E1859" t="s">
        <v>479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479</v>
      </c>
      <c r="AC1859" t="s">
        <v>630</v>
      </c>
      <c r="AD1859" t="s">
        <v>479</v>
      </c>
      <c r="AE1859" t="s">
        <v>614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420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479</v>
      </c>
      <c r="AC1860" t="s">
        <v>473</v>
      </c>
      <c r="AD1860" t="s">
        <v>479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420</v>
      </c>
      <c r="C1861" t="s">
        <v>52</v>
      </c>
      <c r="D1861" t="s">
        <v>451</v>
      </c>
      <c r="E1861" t="s">
        <v>451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479</v>
      </c>
      <c r="AC1861" t="s">
        <v>473</v>
      </c>
      <c r="AD1861" t="s">
        <v>479</v>
      </c>
      <c r="AE1861" t="s">
        <v>614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420</v>
      </c>
      <c r="C1862" t="s">
        <v>52</v>
      </c>
      <c r="D1862" t="s">
        <v>453</v>
      </c>
      <c r="E1862" t="s">
        <v>453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479</v>
      </c>
      <c r="AC1862" t="s">
        <v>477</v>
      </c>
      <c r="AD1862" t="s">
        <v>479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420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479</v>
      </c>
      <c r="AC1863" t="s">
        <v>472</v>
      </c>
      <c r="AD1863" t="s">
        <v>141</v>
      </c>
      <c r="AE1863" t="s">
        <v>614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420</v>
      </c>
      <c r="C1864" t="s">
        <v>54</v>
      </c>
      <c r="D1864" t="s">
        <v>451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479</v>
      </c>
      <c r="AC1864" t="s">
        <v>472</v>
      </c>
      <c r="AD1864" t="s">
        <v>451</v>
      </c>
      <c r="AE1864" t="s">
        <v>614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420</v>
      </c>
      <c r="C1865" t="s">
        <v>54</v>
      </c>
      <c r="D1865" t="s">
        <v>451</v>
      </c>
      <c r="E1865" t="s">
        <v>451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479</v>
      </c>
      <c r="AC1865" t="s">
        <v>472</v>
      </c>
      <c r="AD1865" t="s">
        <v>479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420</v>
      </c>
      <c r="C1866" t="s">
        <v>54</v>
      </c>
      <c r="D1866" t="s">
        <v>479</v>
      </c>
      <c r="E1866" t="s">
        <v>479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479</v>
      </c>
      <c r="AC1866" t="s">
        <v>614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420</v>
      </c>
      <c r="C1867" t="s">
        <v>54</v>
      </c>
      <c r="D1867" t="s">
        <v>453</v>
      </c>
      <c r="E1867" t="s">
        <v>453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479</v>
      </c>
      <c r="AC1867" t="s">
        <v>614</v>
      </c>
      <c r="AD1867" t="s">
        <v>141</v>
      </c>
      <c r="AE1867" t="s">
        <v>614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420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479</v>
      </c>
      <c r="AC1868" t="s">
        <v>614</v>
      </c>
      <c r="AD1868" t="s">
        <v>479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420</v>
      </c>
      <c r="C1869" t="s">
        <v>56</v>
      </c>
      <c r="D1869" t="s">
        <v>141</v>
      </c>
      <c r="E1869" t="s">
        <v>451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479</v>
      </c>
      <c r="AC1869" t="s">
        <v>479</v>
      </c>
      <c r="AD1869" t="s">
        <v>479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420</v>
      </c>
      <c r="C1870" t="s">
        <v>56</v>
      </c>
      <c r="D1870" t="s">
        <v>451</v>
      </c>
      <c r="E1870" t="s">
        <v>451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479</v>
      </c>
      <c r="AC1870" t="s">
        <v>479</v>
      </c>
      <c r="AD1870" t="s">
        <v>479</v>
      </c>
      <c r="AE1870" t="s">
        <v>614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420</v>
      </c>
      <c r="C1871" t="s">
        <v>56</v>
      </c>
      <c r="D1871" t="s">
        <v>452</v>
      </c>
      <c r="E1871" t="s">
        <v>452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453</v>
      </c>
      <c r="AC1871" t="s">
        <v>141</v>
      </c>
      <c r="AD1871" t="s">
        <v>453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420</v>
      </c>
      <c r="C1872" t="s">
        <v>56</v>
      </c>
      <c r="D1872" t="s">
        <v>453</v>
      </c>
      <c r="E1872" t="s">
        <v>453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453</v>
      </c>
      <c r="AC1872" t="s">
        <v>141</v>
      </c>
      <c r="AD1872" t="s">
        <v>453</v>
      </c>
      <c r="AE1872" t="s">
        <v>614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420</v>
      </c>
      <c r="C1873" t="s">
        <v>58</v>
      </c>
      <c r="D1873" t="s">
        <v>450</v>
      </c>
      <c r="E1873" t="s">
        <v>450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453</v>
      </c>
      <c r="AC1873" t="s">
        <v>630</v>
      </c>
      <c r="AD1873" t="s">
        <v>453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420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453</v>
      </c>
      <c r="AC1874" t="s">
        <v>630</v>
      </c>
      <c r="AD1874" t="s">
        <v>453</v>
      </c>
      <c r="AE1874" t="s">
        <v>614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420</v>
      </c>
      <c r="C1875" t="s">
        <v>58</v>
      </c>
      <c r="D1875" t="s">
        <v>451</v>
      </c>
      <c r="E1875" t="s">
        <v>451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453</v>
      </c>
      <c r="AC1875" t="s">
        <v>473</v>
      </c>
      <c r="AD1875" t="s">
        <v>453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420</v>
      </c>
      <c r="C1876" t="s">
        <v>58</v>
      </c>
      <c r="D1876" t="s">
        <v>451</v>
      </c>
      <c r="E1876" t="s">
        <v>473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453</v>
      </c>
      <c r="AC1876" t="s">
        <v>473</v>
      </c>
      <c r="AD1876" t="s">
        <v>453</v>
      </c>
      <c r="AE1876" t="s">
        <v>614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420</v>
      </c>
      <c r="C1877" t="s">
        <v>58</v>
      </c>
      <c r="D1877" t="s">
        <v>452</v>
      </c>
      <c r="E1877" t="s">
        <v>452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453</v>
      </c>
      <c r="AC1877" t="s">
        <v>472</v>
      </c>
      <c r="AD1877" t="s">
        <v>141</v>
      </c>
      <c r="AE1877" t="s">
        <v>614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420</v>
      </c>
      <c r="C1878" t="s">
        <v>58</v>
      </c>
      <c r="D1878" t="s">
        <v>472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453</v>
      </c>
      <c r="AC1878" t="s">
        <v>472</v>
      </c>
      <c r="AD1878" t="s">
        <v>453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420</v>
      </c>
      <c r="C1879" t="s">
        <v>58</v>
      </c>
      <c r="D1879" t="s">
        <v>453</v>
      </c>
      <c r="E1879" t="s">
        <v>453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453</v>
      </c>
      <c r="AC1879" t="s">
        <v>472</v>
      </c>
      <c r="AD1879" t="s">
        <v>453</v>
      </c>
      <c r="AE1879" t="s">
        <v>614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420</v>
      </c>
      <c r="C1880" t="s">
        <v>60</v>
      </c>
      <c r="D1880" t="s">
        <v>471</v>
      </c>
      <c r="E1880" t="s">
        <v>471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453</v>
      </c>
      <c r="AC1880" t="s">
        <v>472</v>
      </c>
      <c r="AD1880" t="s">
        <v>475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420</v>
      </c>
      <c r="C1881" t="s">
        <v>60</v>
      </c>
      <c r="D1881" t="s">
        <v>450</v>
      </c>
      <c r="E1881" t="s">
        <v>450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453</v>
      </c>
      <c r="AC1881" t="s">
        <v>614</v>
      </c>
      <c r="AD1881" t="s">
        <v>141</v>
      </c>
      <c r="AE1881" t="s">
        <v>614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420</v>
      </c>
      <c r="C1882" t="s">
        <v>60</v>
      </c>
      <c r="D1882" t="s">
        <v>450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453</v>
      </c>
      <c r="AC1882" t="s">
        <v>614</v>
      </c>
      <c r="AD1882" t="s">
        <v>453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420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453</v>
      </c>
      <c r="AC1883" t="s">
        <v>475</v>
      </c>
      <c r="AD1883" t="s">
        <v>453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420</v>
      </c>
      <c r="C1884" t="s">
        <v>60</v>
      </c>
      <c r="D1884" t="s">
        <v>451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453</v>
      </c>
      <c r="AC1884" t="s">
        <v>475</v>
      </c>
      <c r="AD1884" t="s">
        <v>453</v>
      </c>
      <c r="AE1884" t="s">
        <v>614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420</v>
      </c>
      <c r="C1885" t="s">
        <v>60</v>
      </c>
      <c r="D1885" t="s">
        <v>451</v>
      </c>
      <c r="E1885" t="s">
        <v>451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475</v>
      </c>
      <c r="AC1885" t="s">
        <v>629</v>
      </c>
      <c r="AD1885" t="s">
        <v>475</v>
      </c>
      <c r="AE1885" t="s">
        <v>614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420</v>
      </c>
      <c r="C1886" t="s">
        <v>60</v>
      </c>
      <c r="D1886" t="s">
        <v>451</v>
      </c>
      <c r="E1886" t="s">
        <v>474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475</v>
      </c>
      <c r="AC1886" t="s">
        <v>472</v>
      </c>
      <c r="AD1886" t="s">
        <v>475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420</v>
      </c>
      <c r="C1887" t="s">
        <v>60</v>
      </c>
      <c r="D1887" t="s">
        <v>452</v>
      </c>
      <c r="E1887" t="s">
        <v>450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475</v>
      </c>
      <c r="AC1887" t="s">
        <v>472</v>
      </c>
      <c r="AD1887" t="s">
        <v>475</v>
      </c>
      <c r="AE1887" t="s">
        <v>614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420</v>
      </c>
      <c r="C1888" t="s">
        <v>60</v>
      </c>
      <c r="D1888" t="s">
        <v>452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475</v>
      </c>
      <c r="AC1888" t="s">
        <v>614</v>
      </c>
      <c r="AD1888" t="s">
        <v>475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420</v>
      </c>
      <c r="C1889" t="s">
        <v>60</v>
      </c>
      <c r="D1889" t="s">
        <v>452</v>
      </c>
      <c r="E1889" t="s">
        <v>452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614</v>
      </c>
      <c r="AE1889" t="s">
        <v>614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420</v>
      </c>
      <c r="C1890" t="s">
        <v>60</v>
      </c>
      <c r="D1890" t="s">
        <v>472</v>
      </c>
      <c r="E1890" t="s">
        <v>472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628</v>
      </c>
      <c r="AC1890" t="s">
        <v>473</v>
      </c>
      <c r="AD1890" t="s">
        <v>628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420</v>
      </c>
      <c r="C1891" t="s">
        <v>60</v>
      </c>
      <c r="D1891" t="s">
        <v>453</v>
      </c>
      <c r="E1891" t="s">
        <v>453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628</v>
      </c>
      <c r="AC1891" t="s">
        <v>629</v>
      </c>
      <c r="AD1891" t="s">
        <v>628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420</v>
      </c>
      <c r="C1892" t="s">
        <v>60</v>
      </c>
      <c r="D1892" t="s">
        <v>453</v>
      </c>
      <c r="E1892" t="s">
        <v>475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628</v>
      </c>
      <c r="AC1892" t="s">
        <v>614</v>
      </c>
      <c r="AD1892" t="s">
        <v>628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420</v>
      </c>
      <c r="C1893" t="s">
        <v>60</v>
      </c>
      <c r="D1893" t="s">
        <v>475</v>
      </c>
      <c r="E1893" t="s">
        <v>475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471</v>
      </c>
      <c r="AC1893" t="s">
        <v>628</v>
      </c>
      <c r="AD1893" t="s">
        <v>471</v>
      </c>
      <c r="AE1893" t="s">
        <v>614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420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471</v>
      </c>
      <c r="AC1894" t="s">
        <v>628</v>
      </c>
      <c r="AD1894" t="s">
        <v>451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420</v>
      </c>
      <c r="C1895" t="s">
        <v>62</v>
      </c>
      <c r="D1895" t="s">
        <v>471</v>
      </c>
      <c r="E1895" t="s">
        <v>471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471</v>
      </c>
      <c r="AC1895" t="s">
        <v>471</v>
      </c>
      <c r="AD1895" t="s">
        <v>471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420</v>
      </c>
      <c r="C1896" t="s">
        <v>62</v>
      </c>
      <c r="D1896" t="s">
        <v>450</v>
      </c>
      <c r="E1896" t="s">
        <v>450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471</v>
      </c>
      <c r="AC1896" t="s">
        <v>141</v>
      </c>
      <c r="AD1896" t="s">
        <v>471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420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471</v>
      </c>
      <c r="AC1897" t="s">
        <v>630</v>
      </c>
      <c r="AD1897" t="s">
        <v>471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420</v>
      </c>
      <c r="C1898" t="s">
        <v>62</v>
      </c>
      <c r="D1898" t="s">
        <v>451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471</v>
      </c>
      <c r="AC1898" t="s">
        <v>473</v>
      </c>
      <c r="AD1898" t="s">
        <v>471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420</v>
      </c>
      <c r="C1899" t="s">
        <v>62</v>
      </c>
      <c r="D1899" t="s">
        <v>451</v>
      </c>
      <c r="E1899" t="s">
        <v>451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471</v>
      </c>
      <c r="AC1899" t="s">
        <v>473</v>
      </c>
      <c r="AD1899" t="s">
        <v>471</v>
      </c>
      <c r="AE1899" t="s">
        <v>614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420</v>
      </c>
      <c r="C1900" t="s">
        <v>62</v>
      </c>
      <c r="D1900" t="s">
        <v>451</v>
      </c>
      <c r="E1900" t="s">
        <v>477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471</v>
      </c>
      <c r="AC1900" t="s">
        <v>629</v>
      </c>
      <c r="AD1900" t="s">
        <v>471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420</v>
      </c>
      <c r="C1901" t="s">
        <v>62</v>
      </c>
      <c r="D1901" t="s">
        <v>451</v>
      </c>
      <c r="E1901" t="s">
        <v>472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471</v>
      </c>
      <c r="AC1901" t="s">
        <v>629</v>
      </c>
      <c r="AD1901" t="s">
        <v>471</v>
      </c>
      <c r="AE1901" t="s">
        <v>614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420</v>
      </c>
      <c r="C1902" t="s">
        <v>62</v>
      </c>
      <c r="D1902" t="s">
        <v>473</v>
      </c>
      <c r="E1902" t="s">
        <v>473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471</v>
      </c>
      <c r="AC1902" t="s">
        <v>472</v>
      </c>
      <c r="AD1902" t="s">
        <v>471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420</v>
      </c>
      <c r="C1903" t="s">
        <v>62</v>
      </c>
      <c r="D1903" t="s">
        <v>452</v>
      </c>
      <c r="E1903" t="s">
        <v>452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471</v>
      </c>
      <c r="AC1903" t="s">
        <v>472</v>
      </c>
      <c r="AD1903" t="s">
        <v>471</v>
      </c>
      <c r="AE1903" t="s">
        <v>614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420</v>
      </c>
      <c r="C1904" t="s">
        <v>62</v>
      </c>
      <c r="D1904" t="s">
        <v>477</v>
      </c>
      <c r="E1904" t="s">
        <v>477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471</v>
      </c>
      <c r="AC1904" t="s">
        <v>472</v>
      </c>
      <c r="AD1904" t="s">
        <v>451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420</v>
      </c>
      <c r="C1905" t="s">
        <v>62</v>
      </c>
      <c r="D1905" t="s">
        <v>472</v>
      </c>
      <c r="E1905" t="s">
        <v>472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471</v>
      </c>
      <c r="AC1905" t="s">
        <v>472</v>
      </c>
      <c r="AD1905" t="s">
        <v>451</v>
      </c>
      <c r="AE1905" t="s">
        <v>614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420</v>
      </c>
      <c r="C1906" t="s">
        <v>62</v>
      </c>
      <c r="D1906" t="s">
        <v>453</v>
      </c>
      <c r="E1906" t="s">
        <v>453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471</v>
      </c>
      <c r="AC1906" t="s">
        <v>614</v>
      </c>
      <c r="AD1906" t="s">
        <v>471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420</v>
      </c>
      <c r="C1907" t="s">
        <v>62</v>
      </c>
      <c r="D1907" t="s">
        <v>475</v>
      </c>
      <c r="E1907" t="s">
        <v>475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471</v>
      </c>
      <c r="AC1907" t="s">
        <v>614</v>
      </c>
      <c r="AD1907" t="s">
        <v>471</v>
      </c>
      <c r="AE1907" t="s">
        <v>614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420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471</v>
      </c>
      <c r="AC1908" t="s">
        <v>479</v>
      </c>
      <c r="AD1908" t="s">
        <v>471</v>
      </c>
      <c r="AE1908" t="s">
        <v>614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420</v>
      </c>
      <c r="C1909" t="s">
        <v>64</v>
      </c>
      <c r="D1909" t="s">
        <v>471</v>
      </c>
      <c r="E1909" t="s">
        <v>471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450</v>
      </c>
      <c r="AC1909" t="s">
        <v>450</v>
      </c>
      <c r="AD1909" t="s">
        <v>450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420</v>
      </c>
      <c r="C1910" t="s">
        <v>64</v>
      </c>
      <c r="D1910" t="s">
        <v>450</v>
      </c>
      <c r="E1910" t="s">
        <v>450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450</v>
      </c>
      <c r="AC1910" t="s">
        <v>450</v>
      </c>
      <c r="AD1910" t="s">
        <v>450</v>
      </c>
      <c r="AE1910" t="s">
        <v>614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420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450</v>
      </c>
      <c r="AC1911" t="s">
        <v>141</v>
      </c>
      <c r="AD1911" t="s">
        <v>450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420</v>
      </c>
      <c r="C1912" t="s">
        <v>64</v>
      </c>
      <c r="D1912" t="s">
        <v>141</v>
      </c>
      <c r="E1912" t="s">
        <v>472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450</v>
      </c>
      <c r="AC1912" t="s">
        <v>141</v>
      </c>
      <c r="AD1912" t="s">
        <v>450</v>
      </c>
      <c r="AE1912" t="s">
        <v>614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420</v>
      </c>
      <c r="C1913" t="s">
        <v>64</v>
      </c>
      <c r="D1913" t="s">
        <v>451</v>
      </c>
      <c r="E1913" t="s">
        <v>603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450</v>
      </c>
      <c r="AC1913" t="s">
        <v>630</v>
      </c>
      <c r="AD1913" t="s">
        <v>450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420</v>
      </c>
      <c r="C1914" t="s">
        <v>64</v>
      </c>
      <c r="D1914" t="s">
        <v>451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450</v>
      </c>
      <c r="AC1914" t="s">
        <v>630</v>
      </c>
      <c r="AD1914" t="s">
        <v>450</v>
      </c>
      <c r="AE1914" t="s">
        <v>614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420</v>
      </c>
      <c r="C1915" t="s">
        <v>64</v>
      </c>
      <c r="D1915" t="s">
        <v>451</v>
      </c>
      <c r="E1915" t="s">
        <v>451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450</v>
      </c>
      <c r="AC1915" t="s">
        <v>473</v>
      </c>
      <c r="AD1915" t="s">
        <v>450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420</v>
      </c>
      <c r="C1916" t="s">
        <v>64</v>
      </c>
      <c r="D1916" t="s">
        <v>473</v>
      </c>
      <c r="E1916" t="s">
        <v>451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450</v>
      </c>
      <c r="AC1916" t="s">
        <v>473</v>
      </c>
      <c r="AD1916" t="s">
        <v>450</v>
      </c>
      <c r="AE1916" t="s">
        <v>614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420</v>
      </c>
      <c r="C1917" t="s">
        <v>64</v>
      </c>
      <c r="D1917" t="s">
        <v>473</v>
      </c>
      <c r="E1917" t="s">
        <v>473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450</v>
      </c>
      <c r="AC1917" t="s">
        <v>473</v>
      </c>
      <c r="AD1917" t="s">
        <v>141</v>
      </c>
      <c r="AE1917" t="s">
        <v>614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420</v>
      </c>
      <c r="C1918" t="s">
        <v>64</v>
      </c>
      <c r="D1918" t="s">
        <v>477</v>
      </c>
      <c r="E1918" t="s">
        <v>477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450</v>
      </c>
      <c r="AC1918" t="s">
        <v>629</v>
      </c>
      <c r="AD1918" t="s">
        <v>450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420</v>
      </c>
      <c r="C1919" t="s">
        <v>64</v>
      </c>
      <c r="D1919" t="s">
        <v>472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450</v>
      </c>
      <c r="AC1919" t="s">
        <v>629</v>
      </c>
      <c r="AD1919" t="s">
        <v>450</v>
      </c>
      <c r="AE1919" t="s">
        <v>614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420</v>
      </c>
      <c r="C1920" t="s">
        <v>64</v>
      </c>
      <c r="D1920" t="s">
        <v>472</v>
      </c>
      <c r="E1920" t="s">
        <v>472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450</v>
      </c>
      <c r="AC1920" t="s">
        <v>477</v>
      </c>
      <c r="AD1920" t="s">
        <v>450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420</v>
      </c>
      <c r="C1921" t="s">
        <v>64</v>
      </c>
      <c r="D1921" t="s">
        <v>479</v>
      </c>
      <c r="E1921" t="s">
        <v>479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450</v>
      </c>
      <c r="AC1921" t="s">
        <v>472</v>
      </c>
      <c r="AD1921" t="s">
        <v>471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420</v>
      </c>
      <c r="C1922" t="s">
        <v>64</v>
      </c>
      <c r="D1922" t="s">
        <v>453</v>
      </c>
      <c r="E1922" t="s">
        <v>453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450</v>
      </c>
      <c r="AC1922" t="s">
        <v>472</v>
      </c>
      <c r="AD1922" t="s">
        <v>450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420</v>
      </c>
      <c r="C1923" t="s">
        <v>66</v>
      </c>
      <c r="D1923" t="s">
        <v>450</v>
      </c>
      <c r="E1923" t="s">
        <v>450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450</v>
      </c>
      <c r="AC1923" t="s">
        <v>472</v>
      </c>
      <c r="AD1923" t="s">
        <v>450</v>
      </c>
      <c r="AE1923" t="s">
        <v>614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420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450</v>
      </c>
      <c r="AC1924" t="s">
        <v>472</v>
      </c>
      <c r="AD1924" t="s">
        <v>451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420</v>
      </c>
      <c r="C1925" t="s">
        <v>66</v>
      </c>
      <c r="D1925" t="s">
        <v>141</v>
      </c>
      <c r="E1925" t="s">
        <v>472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450</v>
      </c>
      <c r="AC1925" t="s">
        <v>614</v>
      </c>
      <c r="AD1925" t="s">
        <v>450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420</v>
      </c>
      <c r="C1926" t="s">
        <v>66</v>
      </c>
      <c r="D1926" t="s">
        <v>451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450</v>
      </c>
      <c r="AC1926" t="s">
        <v>614</v>
      </c>
      <c r="AD1926" t="s">
        <v>450</v>
      </c>
      <c r="AE1926" t="s">
        <v>614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420</v>
      </c>
      <c r="C1927" t="s">
        <v>66</v>
      </c>
      <c r="D1927" t="s">
        <v>451</v>
      </c>
      <c r="E1927" t="s">
        <v>451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450</v>
      </c>
      <c r="AC1927" t="s">
        <v>614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420</v>
      </c>
      <c r="C1928" t="s">
        <v>66</v>
      </c>
      <c r="D1928" t="s">
        <v>473</v>
      </c>
      <c r="E1928" t="s">
        <v>473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450</v>
      </c>
      <c r="AC1928" t="s">
        <v>479</v>
      </c>
      <c r="AD1928" t="s">
        <v>450</v>
      </c>
      <c r="AE1928" t="s">
        <v>614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420</v>
      </c>
      <c r="C1929" t="s">
        <v>66</v>
      </c>
      <c r="D1929" t="s">
        <v>474</v>
      </c>
      <c r="E1929" t="s">
        <v>474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471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420</v>
      </c>
      <c r="C1930" t="s">
        <v>66</v>
      </c>
      <c r="D1930" t="s">
        <v>477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471</v>
      </c>
      <c r="AD1930" t="s">
        <v>141</v>
      </c>
      <c r="AE1930" t="s">
        <v>614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420</v>
      </c>
      <c r="C1931" t="s">
        <v>66</v>
      </c>
      <c r="D1931" t="s">
        <v>477</v>
      </c>
      <c r="E1931" t="s">
        <v>477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450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420</v>
      </c>
      <c r="C1932" t="s">
        <v>66</v>
      </c>
      <c r="D1932" t="s">
        <v>472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450</v>
      </c>
      <c r="AD1932" t="s">
        <v>141</v>
      </c>
      <c r="AE1932" t="s">
        <v>614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420</v>
      </c>
      <c r="C1933" t="s">
        <v>66</v>
      </c>
      <c r="D1933" t="s">
        <v>472</v>
      </c>
      <c r="E1933" t="s">
        <v>472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420</v>
      </c>
      <c r="C1934" t="s">
        <v>66</v>
      </c>
      <c r="D1934" t="s">
        <v>479</v>
      </c>
      <c r="E1934" t="s">
        <v>479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614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420</v>
      </c>
      <c r="C1935" t="s">
        <v>66</v>
      </c>
      <c r="D1935" t="s">
        <v>475</v>
      </c>
      <c r="E1935" t="s">
        <v>475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451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420</v>
      </c>
      <c r="C1936" t="s">
        <v>68</v>
      </c>
      <c r="D1936" t="s">
        <v>471</v>
      </c>
      <c r="E1936" t="s">
        <v>471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472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420</v>
      </c>
      <c r="C1937" t="s">
        <v>68</v>
      </c>
      <c r="D1937" t="s">
        <v>450</v>
      </c>
      <c r="E1937" t="s">
        <v>450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472</v>
      </c>
      <c r="AE1937" t="s">
        <v>614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420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630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420</v>
      </c>
      <c r="C1939" t="s">
        <v>68</v>
      </c>
      <c r="D1939" t="s">
        <v>141</v>
      </c>
      <c r="E1939" t="s">
        <v>472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630</v>
      </c>
      <c r="AD1939" t="s">
        <v>141</v>
      </c>
      <c r="AE1939" t="s">
        <v>614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420</v>
      </c>
      <c r="C1940" t="s">
        <v>68</v>
      </c>
      <c r="D1940" t="s">
        <v>451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630</v>
      </c>
      <c r="AD1940" t="s">
        <v>451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420</v>
      </c>
      <c r="C1941" t="s">
        <v>68</v>
      </c>
      <c r="D1941" t="s">
        <v>451</v>
      </c>
      <c r="E1941" t="s">
        <v>451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473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420</v>
      </c>
      <c r="C1942" t="s">
        <v>68</v>
      </c>
      <c r="D1942" t="s">
        <v>473</v>
      </c>
      <c r="E1942" t="s">
        <v>473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473</v>
      </c>
      <c r="AD1942" t="s">
        <v>141</v>
      </c>
      <c r="AE1942" t="s">
        <v>614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420</v>
      </c>
      <c r="C1943" t="s">
        <v>68</v>
      </c>
      <c r="D1943" t="s">
        <v>604</v>
      </c>
      <c r="E1943" t="s">
        <v>604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473</v>
      </c>
      <c r="AD1943" t="s">
        <v>473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420</v>
      </c>
      <c r="C1944" t="s">
        <v>68</v>
      </c>
      <c r="D1944" t="s">
        <v>474</v>
      </c>
      <c r="E1944" t="s">
        <v>474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452</v>
      </c>
      <c r="AD1944" t="s">
        <v>141</v>
      </c>
      <c r="AE1944" t="s">
        <v>614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420</v>
      </c>
      <c r="C1945" t="s">
        <v>68</v>
      </c>
      <c r="D1945" t="s">
        <v>477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629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420</v>
      </c>
      <c r="C1946" t="s">
        <v>68</v>
      </c>
      <c r="D1946" t="s">
        <v>477</v>
      </c>
      <c r="E1946" t="s">
        <v>477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629</v>
      </c>
      <c r="AD1946" t="s">
        <v>141</v>
      </c>
      <c r="AE1946" t="s">
        <v>614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420</v>
      </c>
      <c r="C1947" t="s">
        <v>68</v>
      </c>
      <c r="D1947" t="s">
        <v>472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629</v>
      </c>
      <c r="AD1947" t="s">
        <v>629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420</v>
      </c>
      <c r="C1948" t="s">
        <v>68</v>
      </c>
      <c r="D1948" t="s">
        <v>472</v>
      </c>
      <c r="E1948" t="s">
        <v>472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474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420</v>
      </c>
      <c r="C1949" t="s">
        <v>68</v>
      </c>
      <c r="D1949" t="s">
        <v>479</v>
      </c>
      <c r="E1949" t="s">
        <v>479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474</v>
      </c>
      <c r="AD1949" t="s">
        <v>141</v>
      </c>
      <c r="AE1949" t="s">
        <v>614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421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477</v>
      </c>
      <c r="AD1950" t="s">
        <v>141</v>
      </c>
      <c r="AE1950" t="s">
        <v>614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421</v>
      </c>
      <c r="C1951" t="s">
        <v>52</v>
      </c>
      <c r="D1951" t="s">
        <v>450</v>
      </c>
      <c r="E1951" t="s">
        <v>450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477</v>
      </c>
      <c r="AD1951" t="s">
        <v>477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421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477</v>
      </c>
      <c r="AD1952" t="s">
        <v>477</v>
      </c>
      <c r="AE1952" t="s">
        <v>614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421</v>
      </c>
      <c r="C1953" t="s">
        <v>52</v>
      </c>
      <c r="D1953" t="s">
        <v>451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472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421</v>
      </c>
      <c r="C1954" t="s">
        <v>52</v>
      </c>
      <c r="D1954" t="s">
        <v>451</v>
      </c>
      <c r="E1954" t="s">
        <v>451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472</v>
      </c>
      <c r="AD1954" t="s">
        <v>141</v>
      </c>
      <c r="AE1954" t="s">
        <v>614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421</v>
      </c>
      <c r="C1955" t="s">
        <v>52</v>
      </c>
      <c r="D1955" t="s">
        <v>452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472</v>
      </c>
      <c r="AD1955" t="s">
        <v>451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421</v>
      </c>
      <c r="C1956" t="s">
        <v>52</v>
      </c>
      <c r="D1956" t="s">
        <v>452</v>
      </c>
      <c r="E1956" t="s">
        <v>452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472</v>
      </c>
      <c r="AD1956" t="s">
        <v>451</v>
      </c>
      <c r="AE1956" t="s">
        <v>614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421</v>
      </c>
      <c r="C1957" t="s">
        <v>52</v>
      </c>
      <c r="D1957" t="s">
        <v>453</v>
      </c>
      <c r="E1957" t="s">
        <v>453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472</v>
      </c>
      <c r="AD1957" t="s">
        <v>472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421</v>
      </c>
      <c r="C1958" t="s">
        <v>52</v>
      </c>
      <c r="D1958" t="s">
        <v>475</v>
      </c>
      <c r="E1958" t="s">
        <v>475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472</v>
      </c>
      <c r="AD1958" t="s">
        <v>472</v>
      </c>
      <c r="AE1958" t="s">
        <v>614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421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614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421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614</v>
      </c>
      <c r="AD1960" t="s">
        <v>141</v>
      </c>
      <c r="AE1960" t="s">
        <v>614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421</v>
      </c>
      <c r="C1961" t="s">
        <v>54</v>
      </c>
      <c r="D1961" t="s">
        <v>451</v>
      </c>
      <c r="E1961" t="s">
        <v>451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479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421</v>
      </c>
      <c r="C1962" t="s">
        <v>54</v>
      </c>
      <c r="D1962" t="s">
        <v>452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479</v>
      </c>
      <c r="AD1962" t="s">
        <v>141</v>
      </c>
      <c r="AE1962" t="s">
        <v>614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421</v>
      </c>
      <c r="C1963" t="s">
        <v>54</v>
      </c>
      <c r="D1963" t="s">
        <v>452</v>
      </c>
      <c r="E1963" t="s">
        <v>452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479</v>
      </c>
      <c r="AD1963" t="s">
        <v>479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421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451</v>
      </c>
      <c r="AC1964" t="s">
        <v>628</v>
      </c>
      <c r="AD1964" t="s">
        <v>628</v>
      </c>
      <c r="AE1964" t="s">
        <v>614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421</v>
      </c>
      <c r="C1965" t="s">
        <v>56</v>
      </c>
      <c r="D1965" t="s">
        <v>471</v>
      </c>
      <c r="E1965" t="s">
        <v>471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451</v>
      </c>
      <c r="AC1965" t="s">
        <v>628</v>
      </c>
      <c r="AD1965" t="s">
        <v>451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421</v>
      </c>
      <c r="C1966" t="s">
        <v>56</v>
      </c>
      <c r="D1966" t="s">
        <v>450</v>
      </c>
      <c r="E1966" t="s">
        <v>450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451</v>
      </c>
      <c r="AC1966" t="s">
        <v>628</v>
      </c>
      <c r="AD1966" t="s">
        <v>451</v>
      </c>
      <c r="AE1966" t="s">
        <v>614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421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451</v>
      </c>
      <c r="AC1967" t="s">
        <v>471</v>
      </c>
      <c r="AD1967" t="s">
        <v>141</v>
      </c>
      <c r="AE1967" t="s">
        <v>614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421</v>
      </c>
      <c r="C1968" t="s">
        <v>56</v>
      </c>
      <c r="D1968" t="s">
        <v>451</v>
      </c>
      <c r="E1968" t="s">
        <v>451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451</v>
      </c>
      <c r="AC1968" t="s">
        <v>471</v>
      </c>
      <c r="AD1968" t="s">
        <v>451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421</v>
      </c>
      <c r="C1969" t="s">
        <v>56</v>
      </c>
      <c r="D1969" t="s">
        <v>452</v>
      </c>
      <c r="E1969" t="s">
        <v>452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451</v>
      </c>
      <c r="AC1969" t="s">
        <v>471</v>
      </c>
      <c r="AD1969" t="s">
        <v>451</v>
      </c>
      <c r="AE1969" t="s">
        <v>614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421</v>
      </c>
      <c r="C1970" t="s">
        <v>56</v>
      </c>
      <c r="D1970" t="s">
        <v>479</v>
      </c>
      <c r="E1970" t="s">
        <v>479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451</v>
      </c>
      <c r="AC1970" t="s">
        <v>450</v>
      </c>
      <c r="AD1970" t="s">
        <v>451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421</v>
      </c>
      <c r="C1971" t="s">
        <v>56</v>
      </c>
      <c r="D1971" t="s">
        <v>453</v>
      </c>
      <c r="E1971" t="s">
        <v>453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451</v>
      </c>
      <c r="AC1971" t="s">
        <v>450</v>
      </c>
      <c r="AD1971" t="s">
        <v>451</v>
      </c>
      <c r="AE1971" t="s">
        <v>614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421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451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421</v>
      </c>
      <c r="C1973" t="s">
        <v>58</v>
      </c>
      <c r="D1973" t="s">
        <v>450</v>
      </c>
      <c r="E1973" t="s">
        <v>450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451</v>
      </c>
      <c r="AC1973" t="s">
        <v>141</v>
      </c>
      <c r="AD1973" t="s">
        <v>141</v>
      </c>
      <c r="AE1973" t="s">
        <v>614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421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451</v>
      </c>
      <c r="AC1974" t="s">
        <v>141</v>
      </c>
      <c r="AD1974" t="s">
        <v>451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421</v>
      </c>
      <c r="C1975" t="s">
        <v>58</v>
      </c>
      <c r="D1975" t="s">
        <v>141</v>
      </c>
      <c r="E1975" t="s">
        <v>451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451</v>
      </c>
      <c r="AC1975" t="s">
        <v>141</v>
      </c>
      <c r="AD1975" t="s">
        <v>451</v>
      </c>
      <c r="AE1975" t="s">
        <v>614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421</v>
      </c>
      <c r="C1976" t="s">
        <v>58</v>
      </c>
      <c r="D1976" t="s">
        <v>451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451</v>
      </c>
      <c r="AC1976" t="s">
        <v>141</v>
      </c>
      <c r="AD1976" t="s">
        <v>452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421</v>
      </c>
      <c r="C1977" t="s">
        <v>58</v>
      </c>
      <c r="D1977" t="s">
        <v>451</v>
      </c>
      <c r="E1977" t="s">
        <v>451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451</v>
      </c>
      <c r="AC1977" t="s">
        <v>141</v>
      </c>
      <c r="AD1977" t="s">
        <v>477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421</v>
      </c>
      <c r="C1978" t="s">
        <v>58</v>
      </c>
      <c r="D1978" t="s">
        <v>452</v>
      </c>
      <c r="E1978" t="s">
        <v>452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451</v>
      </c>
      <c r="AC1978" t="s">
        <v>141</v>
      </c>
      <c r="AD1978" t="s">
        <v>472</v>
      </c>
      <c r="AE1978" t="s">
        <v>614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421</v>
      </c>
      <c r="C1979" t="s">
        <v>58</v>
      </c>
      <c r="D1979" t="s">
        <v>453</v>
      </c>
      <c r="E1979" t="s">
        <v>453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451</v>
      </c>
      <c r="AC1979" t="s">
        <v>630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421</v>
      </c>
      <c r="C1980" t="s">
        <v>60</v>
      </c>
      <c r="D1980" t="s">
        <v>471</v>
      </c>
      <c r="E1980" t="s">
        <v>471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451</v>
      </c>
      <c r="AC1980" t="s">
        <v>630</v>
      </c>
      <c r="AD1980" t="s">
        <v>141</v>
      </c>
      <c r="AE1980" t="s">
        <v>614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421</v>
      </c>
      <c r="C1981" t="s">
        <v>60</v>
      </c>
      <c r="D1981" t="s">
        <v>450</v>
      </c>
      <c r="E1981" t="s">
        <v>450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451</v>
      </c>
      <c r="AC1981" t="s">
        <v>630</v>
      </c>
      <c r="AD1981" t="s">
        <v>451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421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451</v>
      </c>
      <c r="AC1982" t="s">
        <v>630</v>
      </c>
      <c r="AD1982" t="s">
        <v>451</v>
      </c>
      <c r="AE1982" t="s">
        <v>614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421</v>
      </c>
      <c r="C1983" t="s">
        <v>60</v>
      </c>
      <c r="D1983" t="s">
        <v>451</v>
      </c>
      <c r="E1983" t="s">
        <v>471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451</v>
      </c>
      <c r="AC1983" t="s">
        <v>630</v>
      </c>
      <c r="AD1983" t="s">
        <v>473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421</v>
      </c>
      <c r="C1984" t="s">
        <v>60</v>
      </c>
      <c r="D1984" t="s">
        <v>451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451</v>
      </c>
      <c r="AC1984" t="s">
        <v>630</v>
      </c>
      <c r="AD1984" t="s">
        <v>472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421</v>
      </c>
      <c r="C1985" t="s">
        <v>60</v>
      </c>
      <c r="D1985" t="s">
        <v>451</v>
      </c>
      <c r="E1985" t="s">
        <v>451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451</v>
      </c>
      <c r="AC1985" t="s">
        <v>473</v>
      </c>
      <c r="AD1985" t="s">
        <v>141</v>
      </c>
      <c r="AE1985" t="s">
        <v>614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421</v>
      </c>
      <c r="C1986" t="s">
        <v>60</v>
      </c>
      <c r="D1986" t="s">
        <v>451</v>
      </c>
      <c r="E1986" t="s">
        <v>473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451</v>
      </c>
      <c r="AC1986" t="s">
        <v>473</v>
      </c>
      <c r="AD1986" t="s">
        <v>451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421</v>
      </c>
      <c r="C1987" t="s">
        <v>60</v>
      </c>
      <c r="D1987" t="s">
        <v>452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451</v>
      </c>
      <c r="AC1987" t="s">
        <v>473</v>
      </c>
      <c r="AD1987" t="s">
        <v>451</v>
      </c>
      <c r="AE1987" t="s">
        <v>614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421</v>
      </c>
      <c r="C1988" t="s">
        <v>60</v>
      </c>
      <c r="D1988" t="s">
        <v>452</v>
      </c>
      <c r="E1988" t="s">
        <v>452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451</v>
      </c>
      <c r="AC1988" t="s">
        <v>473</v>
      </c>
      <c r="AD1988" t="s">
        <v>473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421</v>
      </c>
      <c r="C1989" t="s">
        <v>60</v>
      </c>
      <c r="D1989" t="s">
        <v>452</v>
      </c>
      <c r="E1989" t="s">
        <v>604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451</v>
      </c>
      <c r="AC1989" t="s">
        <v>473</v>
      </c>
      <c r="AD1989" t="s">
        <v>473</v>
      </c>
      <c r="AE1989" t="s">
        <v>614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421</v>
      </c>
      <c r="C1990" t="s">
        <v>60</v>
      </c>
      <c r="D1990" t="s">
        <v>453</v>
      </c>
      <c r="E1990" t="s">
        <v>453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451</v>
      </c>
      <c r="AC1990" t="s">
        <v>473</v>
      </c>
      <c r="AD1990" t="s">
        <v>452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421</v>
      </c>
      <c r="C1991" t="s">
        <v>60</v>
      </c>
      <c r="D1991" t="s">
        <v>475</v>
      </c>
      <c r="E1991" t="s">
        <v>475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451</v>
      </c>
      <c r="AC1991" t="s">
        <v>473</v>
      </c>
      <c r="AD1991" t="s">
        <v>452</v>
      </c>
      <c r="AE1991" t="s">
        <v>614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421</v>
      </c>
      <c r="C1992" t="s">
        <v>62</v>
      </c>
      <c r="D1992" t="s">
        <v>471</v>
      </c>
      <c r="E1992" t="s">
        <v>450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451</v>
      </c>
      <c r="AC1992" t="s">
        <v>452</v>
      </c>
      <c r="AD1992" t="s">
        <v>451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421</v>
      </c>
      <c r="C1993" t="s">
        <v>62</v>
      </c>
      <c r="D1993" t="s">
        <v>450</v>
      </c>
      <c r="E1993" t="s">
        <v>450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451</v>
      </c>
      <c r="AC1993" t="s">
        <v>452</v>
      </c>
      <c r="AD1993" t="s">
        <v>451</v>
      </c>
      <c r="AE1993" t="s">
        <v>614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421</v>
      </c>
      <c r="C1994" t="s">
        <v>62</v>
      </c>
      <c r="D1994" t="s">
        <v>450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451</v>
      </c>
      <c r="AC1994" t="s">
        <v>452</v>
      </c>
      <c r="AD1994" t="s">
        <v>452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421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451</v>
      </c>
      <c r="AC1995" t="s">
        <v>629</v>
      </c>
      <c r="AD1995" t="s">
        <v>141</v>
      </c>
      <c r="AE1995" t="s">
        <v>614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421</v>
      </c>
      <c r="C1996" t="s">
        <v>62</v>
      </c>
      <c r="D1996" t="s">
        <v>451</v>
      </c>
      <c r="E1996" t="s">
        <v>471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451</v>
      </c>
      <c r="AC1996" t="s">
        <v>629</v>
      </c>
      <c r="AD1996" t="s">
        <v>451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421</v>
      </c>
      <c r="C1997" t="s">
        <v>62</v>
      </c>
      <c r="D1997" t="s">
        <v>451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451</v>
      </c>
      <c r="AC1997" t="s">
        <v>629</v>
      </c>
      <c r="AD1997" t="s">
        <v>451</v>
      </c>
      <c r="AE1997" t="s">
        <v>614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421</v>
      </c>
      <c r="C1998" t="s">
        <v>62</v>
      </c>
      <c r="D1998" t="s">
        <v>451</v>
      </c>
      <c r="E1998" t="s">
        <v>451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451</v>
      </c>
      <c r="AC1998" t="s">
        <v>629</v>
      </c>
      <c r="AD1998" t="s">
        <v>629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421</v>
      </c>
      <c r="C1999" t="s">
        <v>62</v>
      </c>
      <c r="D1999" t="s">
        <v>451</v>
      </c>
      <c r="E1999" t="s">
        <v>452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451</v>
      </c>
      <c r="AC1999" t="s">
        <v>474</v>
      </c>
      <c r="AD1999" t="s">
        <v>451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421</v>
      </c>
      <c r="C2000" t="s">
        <v>62</v>
      </c>
      <c r="D2000" t="s">
        <v>473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451</v>
      </c>
      <c r="AC2000" t="s">
        <v>474</v>
      </c>
      <c r="AD2000" t="s">
        <v>451</v>
      </c>
      <c r="AE2000" t="s">
        <v>614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421</v>
      </c>
      <c r="C2001" t="s">
        <v>62</v>
      </c>
      <c r="D2001" t="s">
        <v>452</v>
      </c>
      <c r="E2001" t="s">
        <v>451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451</v>
      </c>
      <c r="AC2001" t="s">
        <v>477</v>
      </c>
      <c r="AD2001" t="s">
        <v>141</v>
      </c>
      <c r="AE2001" t="s">
        <v>614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421</v>
      </c>
      <c r="C2002" t="s">
        <v>62</v>
      </c>
      <c r="D2002" t="s">
        <v>452</v>
      </c>
      <c r="E2002" t="s">
        <v>452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451</v>
      </c>
      <c r="AC2002" t="s">
        <v>477</v>
      </c>
      <c r="AD2002" t="s">
        <v>451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421</v>
      </c>
      <c r="C2003" t="s">
        <v>62</v>
      </c>
      <c r="D2003" t="s">
        <v>472</v>
      </c>
      <c r="E2003" t="s">
        <v>472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451</v>
      </c>
      <c r="AC2003" t="s">
        <v>477</v>
      </c>
      <c r="AD2003" t="s">
        <v>451</v>
      </c>
      <c r="AE2003" t="s">
        <v>614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421</v>
      </c>
      <c r="C2004" t="s">
        <v>62</v>
      </c>
      <c r="D2004" t="s">
        <v>479</v>
      </c>
      <c r="E2004" t="s">
        <v>479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451</v>
      </c>
      <c r="AC2004" t="s">
        <v>477</v>
      </c>
      <c r="AD2004" t="s">
        <v>477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421</v>
      </c>
      <c r="C2005" t="s">
        <v>62</v>
      </c>
      <c r="D2005" t="s">
        <v>453</v>
      </c>
      <c r="E2005" t="s">
        <v>453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451</v>
      </c>
      <c r="AC2005" t="s">
        <v>477</v>
      </c>
      <c r="AD2005" t="s">
        <v>477</v>
      </c>
      <c r="AE2005" t="s">
        <v>614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421</v>
      </c>
      <c r="C2006" t="s">
        <v>62</v>
      </c>
      <c r="D2006" t="s">
        <v>475</v>
      </c>
      <c r="E2006" t="s">
        <v>475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451</v>
      </c>
      <c r="AC2006" t="s">
        <v>472</v>
      </c>
      <c r="AD2006" t="s">
        <v>628</v>
      </c>
      <c r="AE2006" t="s">
        <v>614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421</v>
      </c>
      <c r="C2007" t="s">
        <v>64</v>
      </c>
      <c r="D2007" t="s">
        <v>450</v>
      </c>
      <c r="E2007" t="s">
        <v>450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451</v>
      </c>
      <c r="AC2007" t="s">
        <v>472</v>
      </c>
      <c r="AD2007" t="s">
        <v>471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421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451</v>
      </c>
      <c r="AC2008" t="s">
        <v>472</v>
      </c>
      <c r="AD2008" t="s">
        <v>471</v>
      </c>
      <c r="AE2008" t="s">
        <v>614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421</v>
      </c>
      <c r="C2009" t="s">
        <v>64</v>
      </c>
      <c r="D2009" t="s">
        <v>451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451</v>
      </c>
      <c r="AC2009" t="s">
        <v>472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421</v>
      </c>
      <c r="C2010" t="s">
        <v>64</v>
      </c>
      <c r="D2010" t="s">
        <v>451</v>
      </c>
      <c r="E2010" t="s">
        <v>451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451</v>
      </c>
      <c r="AC2010" t="s">
        <v>472</v>
      </c>
      <c r="AD2010" t="s">
        <v>141</v>
      </c>
      <c r="AE2010" t="s">
        <v>614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421</v>
      </c>
      <c r="C2011" t="s">
        <v>64</v>
      </c>
      <c r="D2011" t="s">
        <v>451</v>
      </c>
      <c r="E2011" t="s">
        <v>473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451</v>
      </c>
      <c r="AC2011" t="s">
        <v>472</v>
      </c>
      <c r="AD2011" t="s">
        <v>451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421</v>
      </c>
      <c r="C2012" t="s">
        <v>64</v>
      </c>
      <c r="D2012" t="s">
        <v>473</v>
      </c>
      <c r="E2012" t="s">
        <v>473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451</v>
      </c>
      <c r="AC2012" t="s">
        <v>472</v>
      </c>
      <c r="AD2012" t="s">
        <v>451</v>
      </c>
      <c r="AE2012" t="s">
        <v>614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421</v>
      </c>
      <c r="C2013" t="s">
        <v>64</v>
      </c>
      <c r="D2013" t="s">
        <v>452</v>
      </c>
      <c r="E2013" t="s">
        <v>452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451</v>
      </c>
      <c r="AC2013" t="s">
        <v>472</v>
      </c>
      <c r="AD2013" t="s">
        <v>473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421</v>
      </c>
      <c r="C2014" t="s">
        <v>64</v>
      </c>
      <c r="D2014" t="s">
        <v>604</v>
      </c>
      <c r="E2014" t="s">
        <v>604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451</v>
      </c>
      <c r="AC2014" t="s">
        <v>472</v>
      </c>
      <c r="AD2014" t="s">
        <v>452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421</v>
      </c>
      <c r="C2015" t="s">
        <v>64</v>
      </c>
      <c r="D2015" t="s">
        <v>472</v>
      </c>
      <c r="E2015" t="s">
        <v>472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451</v>
      </c>
      <c r="AC2015" t="s">
        <v>472</v>
      </c>
      <c r="AD2015" t="s">
        <v>452</v>
      </c>
      <c r="AE2015" t="s">
        <v>614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421</v>
      </c>
      <c r="C2016" t="s">
        <v>64</v>
      </c>
      <c r="D2016" t="s">
        <v>453</v>
      </c>
      <c r="E2016" t="s">
        <v>453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451</v>
      </c>
      <c r="AC2016" t="s">
        <v>472</v>
      </c>
      <c r="AD2016" t="s">
        <v>629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421</v>
      </c>
      <c r="C2017" t="s">
        <v>64</v>
      </c>
      <c r="D2017" t="s">
        <v>475</v>
      </c>
      <c r="E2017" t="s">
        <v>475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451</v>
      </c>
      <c r="AC2017" t="s">
        <v>472</v>
      </c>
      <c r="AD2017" t="s">
        <v>629</v>
      </c>
      <c r="AE2017" t="s">
        <v>614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421</v>
      </c>
      <c r="C2018" t="s">
        <v>66</v>
      </c>
      <c r="D2018" t="s">
        <v>450</v>
      </c>
      <c r="E2018" t="s">
        <v>450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451</v>
      </c>
      <c r="AC2018" t="s">
        <v>472</v>
      </c>
      <c r="AD2018" t="s">
        <v>472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421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451</v>
      </c>
      <c r="AC2019" t="s">
        <v>472</v>
      </c>
      <c r="AD2019" t="s">
        <v>472</v>
      </c>
      <c r="AE2019" t="s">
        <v>614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421</v>
      </c>
      <c r="C2020" t="s">
        <v>66</v>
      </c>
      <c r="D2020" t="s">
        <v>141</v>
      </c>
      <c r="E2020" t="s">
        <v>477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451</v>
      </c>
      <c r="AC2020" t="s">
        <v>614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421</v>
      </c>
      <c r="C2021" t="s">
        <v>66</v>
      </c>
      <c r="D2021" t="s">
        <v>451</v>
      </c>
      <c r="E2021" t="s">
        <v>451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451</v>
      </c>
      <c r="AC2021" t="s">
        <v>614</v>
      </c>
      <c r="AD2021" t="s">
        <v>141</v>
      </c>
      <c r="AE2021" t="s">
        <v>614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421</v>
      </c>
      <c r="C2022" t="s">
        <v>66</v>
      </c>
      <c r="D2022" t="s">
        <v>451</v>
      </c>
      <c r="E2022" t="s">
        <v>473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451</v>
      </c>
      <c r="AC2022" t="s">
        <v>614</v>
      </c>
      <c r="AD2022" t="s">
        <v>451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421</v>
      </c>
      <c r="C2023" t="s">
        <v>66</v>
      </c>
      <c r="D2023" t="s">
        <v>451</v>
      </c>
      <c r="E2023" t="s">
        <v>604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451</v>
      </c>
      <c r="AC2023" t="s">
        <v>614</v>
      </c>
      <c r="AD2023" t="s">
        <v>451</v>
      </c>
      <c r="AE2023" t="s">
        <v>614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421</v>
      </c>
      <c r="C2024" t="s">
        <v>66</v>
      </c>
      <c r="D2024" t="s">
        <v>473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451</v>
      </c>
      <c r="AC2024" t="s">
        <v>614</v>
      </c>
      <c r="AD2024" t="s">
        <v>472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421</v>
      </c>
      <c r="C2025" t="s">
        <v>66</v>
      </c>
      <c r="D2025" t="s">
        <v>473</v>
      </c>
      <c r="E2025" t="s">
        <v>473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451</v>
      </c>
      <c r="AC2025" t="s">
        <v>527</v>
      </c>
      <c r="AD2025" t="s">
        <v>451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421</v>
      </c>
      <c r="C2026" t="s">
        <v>66</v>
      </c>
      <c r="D2026" t="s">
        <v>452</v>
      </c>
      <c r="E2026" t="s">
        <v>452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451</v>
      </c>
      <c r="AC2026" t="s">
        <v>527</v>
      </c>
      <c r="AD2026" t="s">
        <v>451</v>
      </c>
      <c r="AE2026" t="s">
        <v>614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421</v>
      </c>
      <c r="C2027" t="s">
        <v>66</v>
      </c>
      <c r="D2027" t="s">
        <v>604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451</v>
      </c>
      <c r="AC2027" t="s">
        <v>479</v>
      </c>
      <c r="AD2027" t="s">
        <v>141</v>
      </c>
      <c r="AE2027" t="s">
        <v>614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421</v>
      </c>
      <c r="C2028" t="s">
        <v>66</v>
      </c>
      <c r="D2028" t="s">
        <v>604</v>
      </c>
      <c r="E2028" t="s">
        <v>604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451</v>
      </c>
      <c r="AC2028" t="s">
        <v>479</v>
      </c>
      <c r="AD2028" t="s">
        <v>451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421</v>
      </c>
      <c r="C2029" t="s">
        <v>66</v>
      </c>
      <c r="D2029" t="s">
        <v>472</v>
      </c>
      <c r="E2029" t="s">
        <v>472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451</v>
      </c>
      <c r="AC2029" t="s">
        <v>479</v>
      </c>
      <c r="AD2029" t="s">
        <v>451</v>
      </c>
      <c r="AE2029" t="s">
        <v>614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421</v>
      </c>
      <c r="C2030" t="s">
        <v>66</v>
      </c>
      <c r="D2030" t="s">
        <v>475</v>
      </c>
      <c r="E2030" t="s">
        <v>475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451</v>
      </c>
      <c r="AC2030" t="s">
        <v>453</v>
      </c>
      <c r="AD2030" t="s">
        <v>451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421</v>
      </c>
      <c r="C2031" t="s">
        <v>68</v>
      </c>
      <c r="D2031" t="s">
        <v>450</v>
      </c>
      <c r="E2031" t="s">
        <v>450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451</v>
      </c>
      <c r="AC2031" t="s">
        <v>475</v>
      </c>
      <c r="AD2031" t="s">
        <v>451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421</v>
      </c>
      <c r="C2032" t="s">
        <v>68</v>
      </c>
      <c r="D2032" t="s">
        <v>450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451</v>
      </c>
      <c r="AC2032" t="s">
        <v>475</v>
      </c>
      <c r="AD2032" t="s">
        <v>451</v>
      </c>
      <c r="AE2032" t="s">
        <v>614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421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473</v>
      </c>
      <c r="AC2033" t="s">
        <v>141</v>
      </c>
      <c r="AD2033" t="s">
        <v>141</v>
      </c>
      <c r="AE2033" t="s">
        <v>614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421</v>
      </c>
      <c r="C2034" t="s">
        <v>68</v>
      </c>
      <c r="D2034" t="s">
        <v>141</v>
      </c>
      <c r="E2034" t="s">
        <v>451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473</v>
      </c>
      <c r="AC2034" t="s">
        <v>141</v>
      </c>
      <c r="AD2034" t="s">
        <v>451</v>
      </c>
      <c r="AE2034" t="s">
        <v>614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421</v>
      </c>
      <c r="C2035" t="s">
        <v>68</v>
      </c>
      <c r="D2035" t="s">
        <v>141</v>
      </c>
      <c r="E2035" t="s">
        <v>604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473</v>
      </c>
      <c r="AC2035" t="s">
        <v>141</v>
      </c>
      <c r="AD2035" t="s">
        <v>473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421</v>
      </c>
      <c r="C2036" t="s">
        <v>68</v>
      </c>
      <c r="D2036" t="s">
        <v>141</v>
      </c>
      <c r="E2036" t="s">
        <v>472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473</v>
      </c>
      <c r="AC2036" t="s">
        <v>141</v>
      </c>
      <c r="AD2036" t="s">
        <v>473</v>
      </c>
      <c r="AE2036" t="s">
        <v>614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421</v>
      </c>
      <c r="C2037" t="s">
        <v>68</v>
      </c>
      <c r="D2037" t="s">
        <v>451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473</v>
      </c>
      <c r="AC2037" t="s">
        <v>630</v>
      </c>
      <c r="AD2037" t="s">
        <v>451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421</v>
      </c>
      <c r="C2038" t="s">
        <v>68</v>
      </c>
      <c r="D2038" t="s">
        <v>451</v>
      </c>
      <c r="E2038" t="s">
        <v>451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473</v>
      </c>
      <c r="AC2038" t="s">
        <v>630</v>
      </c>
      <c r="AD2038" t="s">
        <v>473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421</v>
      </c>
      <c r="C2039" t="s">
        <v>68</v>
      </c>
      <c r="D2039" t="s">
        <v>473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473</v>
      </c>
      <c r="AC2039" t="s">
        <v>630</v>
      </c>
      <c r="AD2039" t="s">
        <v>473</v>
      </c>
      <c r="AE2039" t="s">
        <v>614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421</v>
      </c>
      <c r="C2040" t="s">
        <v>68</v>
      </c>
      <c r="D2040" t="s">
        <v>473</v>
      </c>
      <c r="E2040" t="s">
        <v>451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473</v>
      </c>
      <c r="AC2040" t="s">
        <v>473</v>
      </c>
      <c r="AD2040" t="s">
        <v>141</v>
      </c>
      <c r="AE2040" t="s">
        <v>614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421</v>
      </c>
      <c r="C2041" t="s">
        <v>68</v>
      </c>
      <c r="D2041" t="s">
        <v>473</v>
      </c>
      <c r="E2041" t="s">
        <v>473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473</v>
      </c>
      <c r="AC2041" t="s">
        <v>473</v>
      </c>
      <c r="AD2041" t="s">
        <v>473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421</v>
      </c>
      <c r="C2042" t="s">
        <v>68</v>
      </c>
      <c r="D2042" t="s">
        <v>452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473</v>
      </c>
      <c r="AC2042" t="s">
        <v>473</v>
      </c>
      <c r="AD2042" t="s">
        <v>473</v>
      </c>
      <c r="AE2042" t="s">
        <v>614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421</v>
      </c>
      <c r="C2043" t="s">
        <v>68</v>
      </c>
      <c r="D2043" t="s">
        <v>452</v>
      </c>
      <c r="E2043" t="s">
        <v>452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473</v>
      </c>
      <c r="AC2043" t="s">
        <v>477</v>
      </c>
      <c r="AD2043" t="s">
        <v>473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421</v>
      </c>
      <c r="C2044" t="s">
        <v>68</v>
      </c>
      <c r="D2044" t="s">
        <v>604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473</v>
      </c>
      <c r="AC2044" t="s">
        <v>472</v>
      </c>
      <c r="AD2044" t="s">
        <v>451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421</v>
      </c>
      <c r="C2045" t="s">
        <v>68</v>
      </c>
      <c r="D2045" t="s">
        <v>604</v>
      </c>
      <c r="E2045" t="s">
        <v>604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473</v>
      </c>
      <c r="AC2045" t="s">
        <v>472</v>
      </c>
      <c r="AD2045" t="s">
        <v>473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421</v>
      </c>
      <c r="C2046" t="s">
        <v>68</v>
      </c>
      <c r="D2046" t="s">
        <v>472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473</v>
      </c>
      <c r="AC2046" t="s">
        <v>614</v>
      </c>
      <c r="AD2046" t="s">
        <v>141</v>
      </c>
      <c r="AE2046" t="s">
        <v>614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421</v>
      </c>
      <c r="C2047" t="s">
        <v>68</v>
      </c>
      <c r="D2047" t="s">
        <v>472</v>
      </c>
      <c r="E2047" t="s">
        <v>472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473</v>
      </c>
      <c r="AC2047" t="s">
        <v>614</v>
      </c>
      <c r="AD2047" t="s">
        <v>473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421</v>
      </c>
      <c r="C2048" t="s">
        <v>68</v>
      </c>
      <c r="D2048" t="s">
        <v>472</v>
      </c>
      <c r="E2048" t="s">
        <v>527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473</v>
      </c>
      <c r="AC2048" t="s">
        <v>614</v>
      </c>
      <c r="AD2048" t="s">
        <v>473</v>
      </c>
      <c r="AE2048" t="s">
        <v>614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421</v>
      </c>
      <c r="C2049" t="s">
        <v>68</v>
      </c>
      <c r="D2049" t="s">
        <v>453</v>
      </c>
      <c r="E2049" t="s">
        <v>453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473</v>
      </c>
      <c r="AC2049" t="s">
        <v>527</v>
      </c>
      <c r="AD2049" t="s">
        <v>451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422</v>
      </c>
      <c r="C2050" t="s">
        <v>52</v>
      </c>
      <c r="D2050" t="s">
        <v>471</v>
      </c>
      <c r="E2050" t="s">
        <v>471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452</v>
      </c>
      <c r="AC2050" t="s">
        <v>471</v>
      </c>
      <c r="AD2050" t="s">
        <v>452</v>
      </c>
      <c r="AE2050" t="s">
        <v>614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422</v>
      </c>
      <c r="C2051" t="s">
        <v>52</v>
      </c>
      <c r="D2051" t="s">
        <v>450</v>
      </c>
      <c r="E2051" t="s">
        <v>450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452</v>
      </c>
      <c r="AC2051" t="s">
        <v>141</v>
      </c>
      <c r="AD2051" t="s">
        <v>141</v>
      </c>
      <c r="AE2051" t="s">
        <v>614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422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452</v>
      </c>
      <c r="AC2052" t="s">
        <v>141</v>
      </c>
      <c r="AD2052" t="s">
        <v>452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422</v>
      </c>
      <c r="C2053" t="s">
        <v>52</v>
      </c>
      <c r="D2053" t="s">
        <v>451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452</v>
      </c>
      <c r="AC2053" t="s">
        <v>141</v>
      </c>
      <c r="AD2053" t="s">
        <v>452</v>
      </c>
      <c r="AE2053" t="s">
        <v>614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422</v>
      </c>
      <c r="C2054" t="s">
        <v>52</v>
      </c>
      <c r="D2054" t="s">
        <v>451</v>
      </c>
      <c r="E2054" t="s">
        <v>451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452</v>
      </c>
      <c r="AC2054" t="s">
        <v>630</v>
      </c>
      <c r="AD2054" t="s">
        <v>451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422</v>
      </c>
      <c r="C2055" t="s">
        <v>52</v>
      </c>
      <c r="D2055" t="s">
        <v>452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452</v>
      </c>
      <c r="AC2055" t="s">
        <v>630</v>
      </c>
      <c r="AD2055" t="s">
        <v>452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422</v>
      </c>
      <c r="C2056" t="s">
        <v>52</v>
      </c>
      <c r="D2056" t="s">
        <v>452</v>
      </c>
      <c r="E2056" t="s">
        <v>452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452</v>
      </c>
      <c r="AC2056" t="s">
        <v>630</v>
      </c>
      <c r="AD2056" t="s">
        <v>452</v>
      </c>
      <c r="AE2056" t="s">
        <v>614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422</v>
      </c>
      <c r="C2057" t="s">
        <v>52</v>
      </c>
      <c r="D2057" t="s">
        <v>479</v>
      </c>
      <c r="E2057" t="s">
        <v>479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452</v>
      </c>
      <c r="AC2057" t="s">
        <v>473</v>
      </c>
      <c r="AD2057" t="s">
        <v>141</v>
      </c>
      <c r="AE2057" t="s">
        <v>614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422</v>
      </c>
      <c r="C2058" t="s">
        <v>52</v>
      </c>
      <c r="D2058" t="s">
        <v>453</v>
      </c>
      <c r="E2058" t="s">
        <v>453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452</v>
      </c>
      <c r="AC2058" t="s">
        <v>473</v>
      </c>
      <c r="AD2058" t="s">
        <v>452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422</v>
      </c>
      <c r="C2059" t="s">
        <v>54</v>
      </c>
      <c r="D2059" t="s">
        <v>450</v>
      </c>
      <c r="E2059" t="s">
        <v>450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452</v>
      </c>
      <c r="AC2059" t="s">
        <v>473</v>
      </c>
      <c r="AD2059" t="s">
        <v>452</v>
      </c>
      <c r="AE2059" t="s">
        <v>614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422</v>
      </c>
      <c r="C2060" t="s">
        <v>54</v>
      </c>
      <c r="D2060" t="s">
        <v>450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452</v>
      </c>
      <c r="AC2060" t="s">
        <v>452</v>
      </c>
      <c r="AD2060" t="s">
        <v>141</v>
      </c>
      <c r="AE2060" t="s">
        <v>614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422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452</v>
      </c>
      <c r="AC2061" t="s">
        <v>452</v>
      </c>
      <c r="AD2061" t="s">
        <v>451</v>
      </c>
      <c r="AE2061" t="s">
        <v>614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422</v>
      </c>
      <c r="C2062" t="s">
        <v>54</v>
      </c>
      <c r="D2062" t="s">
        <v>476</v>
      </c>
      <c r="E2062" t="s">
        <v>476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452</v>
      </c>
      <c r="AC2062" t="s">
        <v>452</v>
      </c>
      <c r="AD2062" t="s">
        <v>452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422</v>
      </c>
      <c r="C2063" t="s">
        <v>54</v>
      </c>
      <c r="D2063" t="s">
        <v>451</v>
      </c>
      <c r="E2063" t="s">
        <v>451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452</v>
      </c>
      <c r="AC2063" t="s">
        <v>452</v>
      </c>
      <c r="AD2063" t="s">
        <v>452</v>
      </c>
      <c r="AE2063" t="s">
        <v>614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422</v>
      </c>
      <c r="C2064" t="s">
        <v>54</v>
      </c>
      <c r="D2064" t="s">
        <v>452</v>
      </c>
      <c r="E2064" t="s">
        <v>452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452</v>
      </c>
      <c r="AC2064" t="s">
        <v>629</v>
      </c>
      <c r="AD2064" t="s">
        <v>141</v>
      </c>
      <c r="AE2064" t="s">
        <v>614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422</v>
      </c>
      <c r="C2065" t="s">
        <v>54</v>
      </c>
      <c r="D2065" t="s">
        <v>472</v>
      </c>
      <c r="E2065" t="s">
        <v>472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452</v>
      </c>
      <c r="AC2065" t="s">
        <v>629</v>
      </c>
      <c r="AD2065" t="s">
        <v>452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422</v>
      </c>
      <c r="C2066" t="s">
        <v>54</v>
      </c>
      <c r="D2066" t="s">
        <v>453</v>
      </c>
      <c r="E2066" t="s">
        <v>453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452</v>
      </c>
      <c r="AC2066" t="s">
        <v>629</v>
      </c>
      <c r="AD2066" t="s">
        <v>452</v>
      </c>
      <c r="AE2066" t="s">
        <v>614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422</v>
      </c>
      <c r="C2067" t="s">
        <v>56</v>
      </c>
      <c r="D2067" t="s">
        <v>471</v>
      </c>
      <c r="E2067" t="s">
        <v>471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452</v>
      </c>
      <c r="AC2067" t="s">
        <v>474</v>
      </c>
      <c r="AD2067" t="s">
        <v>452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422</v>
      </c>
      <c r="C2068" t="s">
        <v>56</v>
      </c>
      <c r="D2068" t="s">
        <v>450</v>
      </c>
      <c r="E2068" t="s">
        <v>450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452</v>
      </c>
      <c r="AC2068" t="s">
        <v>477</v>
      </c>
      <c r="AD2068" t="s">
        <v>452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422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452</v>
      </c>
      <c r="AC2069" t="s">
        <v>472</v>
      </c>
      <c r="AD2069" t="s">
        <v>141</v>
      </c>
      <c r="AE2069" t="s">
        <v>614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422</v>
      </c>
      <c r="C2070" t="s">
        <v>56</v>
      </c>
      <c r="D2070" t="s">
        <v>141</v>
      </c>
      <c r="E2070" t="s">
        <v>451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452</v>
      </c>
      <c r="AC2070" t="s">
        <v>472</v>
      </c>
      <c r="AD2070" t="s">
        <v>452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422</v>
      </c>
      <c r="C2071" t="s">
        <v>56</v>
      </c>
      <c r="D2071" t="s">
        <v>451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452</v>
      </c>
      <c r="AC2071" t="s">
        <v>472</v>
      </c>
      <c r="AD2071" t="s">
        <v>452</v>
      </c>
      <c r="AE2071" t="s">
        <v>614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422</v>
      </c>
      <c r="C2072" t="s">
        <v>56</v>
      </c>
      <c r="D2072" t="s">
        <v>451</v>
      </c>
      <c r="E2072" t="s">
        <v>451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452</v>
      </c>
      <c r="AC2072" t="s">
        <v>614</v>
      </c>
      <c r="AD2072" t="s">
        <v>141</v>
      </c>
      <c r="AE2072" t="s">
        <v>614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422</v>
      </c>
      <c r="C2073" t="s">
        <v>56</v>
      </c>
      <c r="D2073" t="s">
        <v>452</v>
      </c>
      <c r="E2073" t="s">
        <v>452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452</v>
      </c>
      <c r="AC2073" t="s">
        <v>614</v>
      </c>
      <c r="AD2073" t="s">
        <v>452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422</v>
      </c>
      <c r="C2074" t="s">
        <v>56</v>
      </c>
      <c r="D2074" t="s">
        <v>472</v>
      </c>
      <c r="E2074" t="s">
        <v>450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452</v>
      </c>
      <c r="AC2074" t="s">
        <v>614</v>
      </c>
      <c r="AD2074" t="s">
        <v>452</v>
      </c>
      <c r="AE2074" t="s">
        <v>614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422</v>
      </c>
      <c r="C2075" t="s">
        <v>56</v>
      </c>
      <c r="D2075" t="s">
        <v>472</v>
      </c>
      <c r="E2075" t="s">
        <v>472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452</v>
      </c>
      <c r="AC2075" t="s">
        <v>479</v>
      </c>
      <c r="AD2075" t="s">
        <v>452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422</v>
      </c>
      <c r="C2076" t="s">
        <v>56</v>
      </c>
      <c r="D2076" t="s">
        <v>453</v>
      </c>
      <c r="E2076" t="s">
        <v>453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452</v>
      </c>
      <c r="AC2076" t="s">
        <v>479</v>
      </c>
      <c r="AD2076" t="s">
        <v>452</v>
      </c>
      <c r="AE2076" t="s">
        <v>614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422</v>
      </c>
      <c r="C2077" t="s">
        <v>58</v>
      </c>
      <c r="D2077" t="s">
        <v>450</v>
      </c>
      <c r="E2077" t="s">
        <v>450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629</v>
      </c>
      <c r="AC2077" t="s">
        <v>141</v>
      </c>
      <c r="AD2077" t="s">
        <v>141</v>
      </c>
      <c r="AE2077" t="s">
        <v>614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422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629</v>
      </c>
      <c r="AC2078" t="s">
        <v>141</v>
      </c>
      <c r="AD2078" t="s">
        <v>629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422</v>
      </c>
      <c r="C2079" t="s">
        <v>58</v>
      </c>
      <c r="D2079" t="s">
        <v>529</v>
      </c>
      <c r="E2079" t="s">
        <v>529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629</v>
      </c>
      <c r="AC2079" t="s">
        <v>141</v>
      </c>
      <c r="AD2079" t="s">
        <v>629</v>
      </c>
      <c r="AE2079" t="s">
        <v>614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422</v>
      </c>
      <c r="C2080" t="s">
        <v>58</v>
      </c>
      <c r="D2080" t="s">
        <v>451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629</v>
      </c>
      <c r="AC2080" t="s">
        <v>630</v>
      </c>
      <c r="AD2080" t="s">
        <v>629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422</v>
      </c>
      <c r="C2081" t="s">
        <v>58</v>
      </c>
      <c r="D2081" t="s">
        <v>451</v>
      </c>
      <c r="E2081" t="s">
        <v>451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629</v>
      </c>
      <c r="AC2081" t="s">
        <v>473</v>
      </c>
      <c r="AD2081" t="s">
        <v>629</v>
      </c>
      <c r="AE2081" t="s">
        <v>614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422</v>
      </c>
      <c r="C2082" t="s">
        <v>58</v>
      </c>
      <c r="D2082" t="s">
        <v>451</v>
      </c>
      <c r="E2082" t="s">
        <v>452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629</v>
      </c>
      <c r="AC2082" t="s">
        <v>452</v>
      </c>
      <c r="AD2082" t="s">
        <v>629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422</v>
      </c>
      <c r="C2083" t="s">
        <v>58</v>
      </c>
      <c r="D2083" t="s">
        <v>451</v>
      </c>
      <c r="E2083" t="s">
        <v>477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629</v>
      </c>
      <c r="AC2083" t="s">
        <v>629</v>
      </c>
      <c r="AD2083" t="s">
        <v>141</v>
      </c>
      <c r="AE2083" t="s">
        <v>614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422</v>
      </c>
      <c r="C2084" t="s">
        <v>58</v>
      </c>
      <c r="D2084" t="s">
        <v>451</v>
      </c>
      <c r="E2084" t="s">
        <v>479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629</v>
      </c>
      <c r="AC2084" t="s">
        <v>629</v>
      </c>
      <c r="AD2084" t="s">
        <v>629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422</v>
      </c>
      <c r="C2085" t="s">
        <v>58</v>
      </c>
      <c r="D2085" t="s">
        <v>452</v>
      </c>
      <c r="E2085" t="s">
        <v>452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629</v>
      </c>
      <c r="AC2085" t="s">
        <v>629</v>
      </c>
      <c r="AD2085" t="s">
        <v>629</v>
      </c>
      <c r="AE2085" t="s">
        <v>614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422</v>
      </c>
      <c r="C2086" t="s">
        <v>58</v>
      </c>
      <c r="D2086" t="s">
        <v>472</v>
      </c>
      <c r="E2086" t="s">
        <v>472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629</v>
      </c>
      <c r="AC2086" t="s">
        <v>614</v>
      </c>
      <c r="AD2086" t="s">
        <v>629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422</v>
      </c>
      <c r="C2087" t="s">
        <v>58</v>
      </c>
      <c r="D2087" t="s">
        <v>479</v>
      </c>
      <c r="E2087" t="s">
        <v>479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629</v>
      </c>
      <c r="AC2087" t="s">
        <v>614</v>
      </c>
      <c r="AD2087" t="s">
        <v>629</v>
      </c>
      <c r="AE2087" t="s">
        <v>614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422</v>
      </c>
      <c r="C2088" t="s">
        <v>58</v>
      </c>
      <c r="D2088" t="s">
        <v>453</v>
      </c>
      <c r="E2088" t="s">
        <v>453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474</v>
      </c>
      <c r="AC2088" t="s">
        <v>141</v>
      </c>
      <c r="AD2088" t="s">
        <v>474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422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474</v>
      </c>
      <c r="AC2089" t="s">
        <v>141</v>
      </c>
      <c r="AD2089" t="s">
        <v>474</v>
      </c>
      <c r="AE2089" t="s">
        <v>614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422</v>
      </c>
      <c r="C2090" t="s">
        <v>60</v>
      </c>
      <c r="D2090" t="s">
        <v>471</v>
      </c>
      <c r="E2090" t="s">
        <v>471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474</v>
      </c>
      <c r="AC2090" t="s">
        <v>630</v>
      </c>
      <c r="AD2090" t="s">
        <v>474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422</v>
      </c>
      <c r="C2091" t="s">
        <v>60</v>
      </c>
      <c r="D2091" t="s">
        <v>450</v>
      </c>
      <c r="E2091" t="s">
        <v>450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474</v>
      </c>
      <c r="AC2091" t="s">
        <v>474</v>
      </c>
      <c r="AD2091" t="s">
        <v>141</v>
      </c>
      <c r="AE2091" t="s">
        <v>614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422</v>
      </c>
      <c r="C2092" t="s">
        <v>60</v>
      </c>
      <c r="D2092" t="s">
        <v>450</v>
      </c>
      <c r="E2092" t="s">
        <v>452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474</v>
      </c>
      <c r="AC2092" t="s">
        <v>474</v>
      </c>
      <c r="AD2092" t="s">
        <v>474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422</v>
      </c>
      <c r="C2093" t="s">
        <v>60</v>
      </c>
      <c r="D2093" t="s">
        <v>141</v>
      </c>
      <c r="E2093" t="s">
        <v>450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474</v>
      </c>
      <c r="AC2093" t="s">
        <v>474</v>
      </c>
      <c r="AD2093" t="s">
        <v>474</v>
      </c>
      <c r="AE2093" t="s">
        <v>614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422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474</v>
      </c>
      <c r="AC2094" t="s">
        <v>614</v>
      </c>
      <c r="AD2094" t="s">
        <v>474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422</v>
      </c>
      <c r="C2095" t="s">
        <v>60</v>
      </c>
      <c r="D2095" t="s">
        <v>141</v>
      </c>
      <c r="E2095" t="s">
        <v>451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474</v>
      </c>
      <c r="AC2095" t="s">
        <v>614</v>
      </c>
      <c r="AD2095" t="s">
        <v>474</v>
      </c>
      <c r="AE2095" t="s">
        <v>614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422</v>
      </c>
      <c r="C2096" t="s">
        <v>60</v>
      </c>
      <c r="D2096" t="s">
        <v>141</v>
      </c>
      <c r="E2096" t="s">
        <v>472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477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422</v>
      </c>
      <c r="C2097" t="s">
        <v>60</v>
      </c>
      <c r="D2097" t="s">
        <v>451</v>
      </c>
      <c r="E2097" t="s">
        <v>603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477</v>
      </c>
      <c r="AC2097" t="s">
        <v>141</v>
      </c>
      <c r="AD2097" t="s">
        <v>477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422</v>
      </c>
      <c r="C2098" t="s">
        <v>60</v>
      </c>
      <c r="D2098" t="s">
        <v>451</v>
      </c>
      <c r="E2098" t="s">
        <v>471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477</v>
      </c>
      <c r="AC2098" t="s">
        <v>141</v>
      </c>
      <c r="AD2098" t="s">
        <v>477</v>
      </c>
      <c r="AE2098" t="s">
        <v>614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422</v>
      </c>
      <c r="C2099" t="s">
        <v>60</v>
      </c>
      <c r="D2099" t="s">
        <v>451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477</v>
      </c>
      <c r="AC2099" t="s">
        <v>630</v>
      </c>
      <c r="AD2099" t="s">
        <v>477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422</v>
      </c>
      <c r="C2100" t="s">
        <v>60</v>
      </c>
      <c r="D2100" t="s">
        <v>451</v>
      </c>
      <c r="E2100" t="s">
        <v>451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477</v>
      </c>
      <c r="AC2100" t="s">
        <v>473</v>
      </c>
      <c r="AD2100" t="s">
        <v>473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422</v>
      </c>
      <c r="C2101" t="s">
        <v>60</v>
      </c>
      <c r="D2101" t="s">
        <v>451</v>
      </c>
      <c r="E2101" t="s">
        <v>473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477</v>
      </c>
      <c r="AC2101" t="s">
        <v>477</v>
      </c>
      <c r="AD2101" t="s">
        <v>141</v>
      </c>
      <c r="AE2101" t="s">
        <v>614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422</v>
      </c>
      <c r="C2102" t="s">
        <v>60</v>
      </c>
      <c r="D2102" t="s">
        <v>451</v>
      </c>
      <c r="E2102" t="s">
        <v>477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477</v>
      </c>
      <c r="AC2102" t="s">
        <v>477</v>
      </c>
      <c r="AD2102" t="s">
        <v>477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422</v>
      </c>
      <c r="C2103" t="s">
        <v>60</v>
      </c>
      <c r="D2103" t="s">
        <v>451</v>
      </c>
      <c r="E2103" t="s">
        <v>472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477</v>
      </c>
      <c r="AC2103" t="s">
        <v>477</v>
      </c>
      <c r="AD2103" t="s">
        <v>477</v>
      </c>
      <c r="AE2103" t="s">
        <v>614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422</v>
      </c>
      <c r="C2104" t="s">
        <v>60</v>
      </c>
      <c r="D2104" t="s">
        <v>473</v>
      </c>
      <c r="E2104" t="s">
        <v>451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477</v>
      </c>
      <c r="AC2104" t="s">
        <v>472</v>
      </c>
      <c r="AD2104" t="s">
        <v>477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422</v>
      </c>
      <c r="C2105" t="s">
        <v>60</v>
      </c>
      <c r="D2105" t="s">
        <v>452</v>
      </c>
      <c r="E2105" t="s">
        <v>450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477</v>
      </c>
      <c r="AC2105" t="s">
        <v>472</v>
      </c>
      <c r="AD2105" t="s">
        <v>477</v>
      </c>
      <c r="AE2105" t="s">
        <v>614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422</v>
      </c>
      <c r="C2106" t="s">
        <v>60</v>
      </c>
      <c r="D2106" t="s">
        <v>452</v>
      </c>
      <c r="E2106" t="s">
        <v>452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477</v>
      </c>
      <c r="AC2106" t="s">
        <v>614</v>
      </c>
      <c r="AD2106" t="s">
        <v>141</v>
      </c>
      <c r="AE2106" t="s">
        <v>614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422</v>
      </c>
      <c r="C2107" t="s">
        <v>60</v>
      </c>
      <c r="D2107" t="s">
        <v>477</v>
      </c>
      <c r="E2107" t="s">
        <v>477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477</v>
      </c>
      <c r="AC2107" t="s">
        <v>614</v>
      </c>
      <c r="AD2107" t="s">
        <v>477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422</v>
      </c>
      <c r="C2108" t="s">
        <v>60</v>
      </c>
      <c r="D2108" t="s">
        <v>472</v>
      </c>
      <c r="E2108" t="s">
        <v>450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477</v>
      </c>
      <c r="AC2108" t="s">
        <v>614</v>
      </c>
      <c r="AD2108" t="s">
        <v>477</v>
      </c>
      <c r="AE2108" t="s">
        <v>614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422</v>
      </c>
      <c r="C2109" t="s">
        <v>60</v>
      </c>
      <c r="D2109" t="s">
        <v>472</v>
      </c>
      <c r="E2109" t="s">
        <v>472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477</v>
      </c>
      <c r="AC2109" t="s">
        <v>479</v>
      </c>
      <c r="AD2109" t="s">
        <v>477</v>
      </c>
      <c r="AE2109" t="s">
        <v>614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422</v>
      </c>
      <c r="C2110" t="s">
        <v>60</v>
      </c>
      <c r="D2110" t="s">
        <v>479</v>
      </c>
      <c r="E2110" t="s">
        <v>451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472</v>
      </c>
      <c r="AC2110" t="s">
        <v>471</v>
      </c>
      <c r="AD2110" t="s">
        <v>472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422</v>
      </c>
      <c r="C2111" t="s">
        <v>60</v>
      </c>
      <c r="D2111" t="s">
        <v>479</v>
      </c>
      <c r="E2111" t="s">
        <v>479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472</v>
      </c>
      <c r="AC2111" t="s">
        <v>450</v>
      </c>
      <c r="AD2111" t="s">
        <v>472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422</v>
      </c>
      <c r="C2112" t="s">
        <v>60</v>
      </c>
      <c r="D2112" t="s">
        <v>453</v>
      </c>
      <c r="E2112" t="s">
        <v>453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472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422</v>
      </c>
      <c r="C2113" t="s">
        <v>60</v>
      </c>
      <c r="D2113" t="s">
        <v>475</v>
      </c>
      <c r="E2113" t="s">
        <v>475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472</v>
      </c>
      <c r="AC2113" t="s">
        <v>141</v>
      </c>
      <c r="AD2113" t="s">
        <v>141</v>
      </c>
      <c r="AE2113" t="s">
        <v>614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422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472</v>
      </c>
      <c r="AC2114" t="s">
        <v>141</v>
      </c>
      <c r="AD2114" t="s">
        <v>451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422</v>
      </c>
      <c r="C2115" t="s">
        <v>62</v>
      </c>
      <c r="D2115" t="s">
        <v>471</v>
      </c>
      <c r="E2115" t="s">
        <v>471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472</v>
      </c>
      <c r="AC2115" t="s">
        <v>141</v>
      </c>
      <c r="AD2115" t="s">
        <v>451</v>
      </c>
      <c r="AE2115" t="s">
        <v>614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422</v>
      </c>
      <c r="C2116" t="s">
        <v>62</v>
      </c>
      <c r="D2116" t="s">
        <v>450</v>
      </c>
      <c r="E2116" t="s">
        <v>450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472</v>
      </c>
      <c r="AC2116" t="s">
        <v>141</v>
      </c>
      <c r="AD2116" t="s">
        <v>472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422</v>
      </c>
      <c r="C2117" t="s">
        <v>62</v>
      </c>
      <c r="D2117" t="s">
        <v>450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472</v>
      </c>
      <c r="AC2117" t="s">
        <v>141</v>
      </c>
      <c r="AD2117" t="s">
        <v>472</v>
      </c>
      <c r="AE2117" t="s">
        <v>614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422</v>
      </c>
      <c r="C2118" t="s">
        <v>62</v>
      </c>
      <c r="D2118" t="s">
        <v>450</v>
      </c>
      <c r="E2118" t="s">
        <v>451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472</v>
      </c>
      <c r="AC2118" t="s">
        <v>630</v>
      </c>
      <c r="AD2118" t="s">
        <v>451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422</v>
      </c>
      <c r="C2119" t="s">
        <v>62</v>
      </c>
      <c r="D2119" t="s">
        <v>450</v>
      </c>
      <c r="E2119" t="s">
        <v>452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472</v>
      </c>
      <c r="AC2119" t="s">
        <v>630</v>
      </c>
      <c r="AD2119" t="s">
        <v>472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422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472</v>
      </c>
      <c r="AC2120" t="s">
        <v>630</v>
      </c>
      <c r="AD2120" t="s">
        <v>472</v>
      </c>
      <c r="AE2120" t="s">
        <v>614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422</v>
      </c>
      <c r="C2121" t="s">
        <v>62</v>
      </c>
      <c r="D2121" t="s">
        <v>451</v>
      </c>
      <c r="E2121" t="s">
        <v>471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472</v>
      </c>
      <c r="AC2121" t="s">
        <v>473</v>
      </c>
      <c r="AD2121" t="s">
        <v>472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422</v>
      </c>
      <c r="C2122" t="s">
        <v>62</v>
      </c>
      <c r="D2122" t="s">
        <v>451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472</v>
      </c>
      <c r="AC2122" t="s">
        <v>473</v>
      </c>
      <c r="AD2122" t="s">
        <v>472</v>
      </c>
      <c r="AE2122" t="s">
        <v>614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422</v>
      </c>
      <c r="C2123" t="s">
        <v>62</v>
      </c>
      <c r="D2123" t="s">
        <v>451</v>
      </c>
      <c r="E2123" t="s">
        <v>451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472</v>
      </c>
      <c r="AC2123" t="s">
        <v>629</v>
      </c>
      <c r="AD2123" t="s">
        <v>472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422</v>
      </c>
      <c r="C2124" t="s">
        <v>62</v>
      </c>
      <c r="D2124" t="s">
        <v>451</v>
      </c>
      <c r="E2124" t="s">
        <v>473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472</v>
      </c>
      <c r="AC2124" t="s">
        <v>474</v>
      </c>
      <c r="AD2124" t="s">
        <v>472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422</v>
      </c>
      <c r="C2125" t="s">
        <v>62</v>
      </c>
      <c r="D2125" t="s">
        <v>451</v>
      </c>
      <c r="E2125" t="s">
        <v>474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472</v>
      </c>
      <c r="AC2125" t="s">
        <v>477</v>
      </c>
      <c r="AD2125" t="s">
        <v>472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422</v>
      </c>
      <c r="C2126" t="s">
        <v>62</v>
      </c>
      <c r="D2126" t="s">
        <v>451</v>
      </c>
      <c r="E2126" t="s">
        <v>477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472</v>
      </c>
      <c r="AC2126" t="s">
        <v>472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422</v>
      </c>
      <c r="C2127" t="s">
        <v>62</v>
      </c>
      <c r="D2127" t="s">
        <v>451</v>
      </c>
      <c r="E2127" t="s">
        <v>472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472</v>
      </c>
      <c r="AC2127" t="s">
        <v>472</v>
      </c>
      <c r="AD2127" t="s">
        <v>141</v>
      </c>
      <c r="AE2127" t="s">
        <v>614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422</v>
      </c>
      <c r="C2128" t="s">
        <v>62</v>
      </c>
      <c r="D2128" t="s">
        <v>451</v>
      </c>
      <c r="E2128" t="s">
        <v>479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472</v>
      </c>
      <c r="AC2128" t="s">
        <v>472</v>
      </c>
      <c r="AD2128" t="s">
        <v>451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422</v>
      </c>
      <c r="C2129" t="s">
        <v>62</v>
      </c>
      <c r="D2129" t="s">
        <v>473</v>
      </c>
      <c r="E2129" t="s">
        <v>603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472</v>
      </c>
      <c r="AC2129" t="s">
        <v>472</v>
      </c>
      <c r="AD2129" t="s">
        <v>472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422</v>
      </c>
      <c r="C2130" t="s">
        <v>62</v>
      </c>
      <c r="D2130" t="s">
        <v>473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472</v>
      </c>
      <c r="AC2130" t="s">
        <v>472</v>
      </c>
      <c r="AD2130" t="s">
        <v>472</v>
      </c>
      <c r="AE2130" t="s">
        <v>614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422</v>
      </c>
      <c r="C2131" t="s">
        <v>62</v>
      </c>
      <c r="D2131" t="s">
        <v>473</v>
      </c>
      <c r="E2131" t="s">
        <v>451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472</v>
      </c>
      <c r="AC2131" t="s">
        <v>472</v>
      </c>
      <c r="AD2131" t="s">
        <v>527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422</v>
      </c>
      <c r="C2132" t="s">
        <v>62</v>
      </c>
      <c r="D2132" t="s">
        <v>452</v>
      </c>
      <c r="E2132" t="s">
        <v>452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472</v>
      </c>
      <c r="AC2132" t="s">
        <v>614</v>
      </c>
      <c r="AD2132" t="s">
        <v>141</v>
      </c>
      <c r="AE2132" t="s">
        <v>614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422</v>
      </c>
      <c r="C2133" t="s">
        <v>62</v>
      </c>
      <c r="D2133" t="s">
        <v>604</v>
      </c>
      <c r="E2133" t="s">
        <v>604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472</v>
      </c>
      <c r="AC2133" t="s">
        <v>614</v>
      </c>
      <c r="AD2133" t="s">
        <v>451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422</v>
      </c>
      <c r="C2134" t="s">
        <v>62</v>
      </c>
      <c r="D2134" t="s">
        <v>474</v>
      </c>
      <c r="E2134" t="s">
        <v>474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472</v>
      </c>
      <c r="AC2134" t="s">
        <v>614</v>
      </c>
      <c r="AD2134" t="s">
        <v>472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422</v>
      </c>
      <c r="C2135" t="s">
        <v>62</v>
      </c>
      <c r="D2135" t="s">
        <v>477</v>
      </c>
      <c r="E2135" t="s">
        <v>451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472</v>
      </c>
      <c r="AC2135" t="s">
        <v>614</v>
      </c>
      <c r="AD2135" t="s">
        <v>472</v>
      </c>
      <c r="AE2135" t="s">
        <v>614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422</v>
      </c>
      <c r="C2136" t="s">
        <v>62</v>
      </c>
      <c r="D2136" t="s">
        <v>477</v>
      </c>
      <c r="E2136" t="s">
        <v>477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472</v>
      </c>
      <c r="AC2136" t="s">
        <v>614</v>
      </c>
      <c r="AD2136" t="s">
        <v>527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422</v>
      </c>
      <c r="C2137" t="s">
        <v>62</v>
      </c>
      <c r="D2137" t="s">
        <v>472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472</v>
      </c>
      <c r="AC2137" t="s">
        <v>527</v>
      </c>
      <c r="AD2137" t="s">
        <v>472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422</v>
      </c>
      <c r="C2138" t="s">
        <v>62</v>
      </c>
      <c r="D2138" t="s">
        <v>472</v>
      </c>
      <c r="E2138" t="s">
        <v>451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472</v>
      </c>
      <c r="AC2138" t="s">
        <v>527</v>
      </c>
      <c r="AD2138" t="s">
        <v>472</v>
      </c>
      <c r="AE2138" t="s">
        <v>614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422</v>
      </c>
      <c r="C2139" t="s">
        <v>62</v>
      </c>
      <c r="D2139" t="s">
        <v>472</v>
      </c>
      <c r="E2139" t="s">
        <v>472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472</v>
      </c>
      <c r="AC2139" t="s">
        <v>479</v>
      </c>
      <c r="AD2139" t="s">
        <v>472</v>
      </c>
      <c r="AE2139" t="s">
        <v>614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422</v>
      </c>
      <c r="C2140" t="s">
        <v>62</v>
      </c>
      <c r="D2140" t="s">
        <v>479</v>
      </c>
      <c r="E2140" t="s">
        <v>479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479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422</v>
      </c>
      <c r="C2141" t="s">
        <v>62</v>
      </c>
      <c r="D2141" t="s">
        <v>453</v>
      </c>
      <c r="E2141" t="s">
        <v>453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479</v>
      </c>
      <c r="AC2141" t="s">
        <v>141</v>
      </c>
      <c r="AD2141" t="s">
        <v>141</v>
      </c>
      <c r="AE2141" t="s">
        <v>614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422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479</v>
      </c>
      <c r="AC2142" t="s">
        <v>141</v>
      </c>
      <c r="AD2142" t="s">
        <v>479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422</v>
      </c>
      <c r="C2143" t="s">
        <v>64</v>
      </c>
      <c r="D2143" t="s">
        <v>471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479</v>
      </c>
      <c r="AC2143" t="s">
        <v>141</v>
      </c>
      <c r="AD2143" t="s">
        <v>479</v>
      </c>
      <c r="AE2143" t="s">
        <v>614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422</v>
      </c>
      <c r="C2144" t="s">
        <v>64</v>
      </c>
      <c r="D2144" t="s">
        <v>450</v>
      </c>
      <c r="E2144" t="s">
        <v>450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479</v>
      </c>
      <c r="AC2144" t="s">
        <v>630</v>
      </c>
      <c r="AD2144" t="s">
        <v>479</v>
      </c>
      <c r="AE2144" t="s">
        <v>614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422</v>
      </c>
      <c r="C2145" t="s">
        <v>64</v>
      </c>
      <c r="D2145" t="s">
        <v>450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479</v>
      </c>
      <c r="AC2145" t="s">
        <v>473</v>
      </c>
      <c r="AD2145" t="s">
        <v>479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422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479</v>
      </c>
      <c r="AC2146" t="s">
        <v>473</v>
      </c>
      <c r="AD2146" t="s">
        <v>479</v>
      </c>
      <c r="AE2146" t="s">
        <v>614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422</v>
      </c>
      <c r="C2147" t="s">
        <v>64</v>
      </c>
      <c r="D2147" t="s">
        <v>141</v>
      </c>
      <c r="E2147" t="s">
        <v>477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479</v>
      </c>
      <c r="AC2147" t="s">
        <v>474</v>
      </c>
      <c r="AD2147" t="s">
        <v>479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422</v>
      </c>
      <c r="C2148" t="s">
        <v>64</v>
      </c>
      <c r="D2148" t="s">
        <v>141</v>
      </c>
      <c r="E2148" t="s">
        <v>472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479</v>
      </c>
      <c r="AC2148" t="s">
        <v>477</v>
      </c>
      <c r="AD2148" t="s">
        <v>479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422</v>
      </c>
      <c r="C2149" t="s">
        <v>64</v>
      </c>
      <c r="D2149" t="s">
        <v>451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479</v>
      </c>
      <c r="AC2149" t="s">
        <v>472</v>
      </c>
      <c r="AD2149" t="s">
        <v>472</v>
      </c>
      <c r="AE2149" t="s">
        <v>614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422</v>
      </c>
      <c r="C2150" t="s">
        <v>64</v>
      </c>
      <c r="D2150" t="s">
        <v>451</v>
      </c>
      <c r="E2150" t="s">
        <v>451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479</v>
      </c>
      <c r="AC2150" t="s">
        <v>472</v>
      </c>
      <c r="AD2150" t="s">
        <v>479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422</v>
      </c>
      <c r="C2151" t="s">
        <v>64</v>
      </c>
      <c r="D2151" t="s">
        <v>451</v>
      </c>
      <c r="E2151" t="s">
        <v>473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479</v>
      </c>
      <c r="AC2151" t="s">
        <v>472</v>
      </c>
      <c r="AD2151" t="s">
        <v>479</v>
      </c>
      <c r="AE2151" t="s">
        <v>614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422</v>
      </c>
      <c r="C2152" t="s">
        <v>64</v>
      </c>
      <c r="D2152" t="s">
        <v>451</v>
      </c>
      <c r="E2152" t="s">
        <v>477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479</v>
      </c>
      <c r="AC2152" t="s">
        <v>614</v>
      </c>
      <c r="AD2152" t="s">
        <v>141</v>
      </c>
      <c r="AE2152" t="s">
        <v>614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422</v>
      </c>
      <c r="C2153" t="s">
        <v>64</v>
      </c>
      <c r="D2153" t="s">
        <v>451</v>
      </c>
      <c r="E2153" t="s">
        <v>472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479</v>
      </c>
      <c r="AC2153" t="s">
        <v>614</v>
      </c>
      <c r="AD2153" t="s">
        <v>479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422</v>
      </c>
      <c r="C2154" t="s">
        <v>64</v>
      </c>
      <c r="D2154" t="s">
        <v>473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479</v>
      </c>
      <c r="AC2154" t="s">
        <v>614</v>
      </c>
      <c r="AD2154" t="s">
        <v>479</v>
      </c>
      <c r="AE2154" t="s">
        <v>614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422</v>
      </c>
      <c r="C2155" t="s">
        <v>64</v>
      </c>
      <c r="D2155" t="s">
        <v>473</v>
      </c>
      <c r="E2155" t="s">
        <v>473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479</v>
      </c>
      <c r="AC2155" t="s">
        <v>479</v>
      </c>
      <c r="AD2155" t="s">
        <v>141</v>
      </c>
      <c r="AE2155" t="s">
        <v>614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422</v>
      </c>
      <c r="C2156" t="s">
        <v>64</v>
      </c>
      <c r="D2156" t="s">
        <v>452</v>
      </c>
      <c r="E2156" t="s">
        <v>452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479</v>
      </c>
      <c r="AC2156" t="s">
        <v>479</v>
      </c>
      <c r="AD2156" t="s">
        <v>479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422</v>
      </c>
      <c r="C2157" t="s">
        <v>64</v>
      </c>
      <c r="D2157" t="s">
        <v>604</v>
      </c>
      <c r="E2157" t="s">
        <v>604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453</v>
      </c>
      <c r="AC2157" t="s">
        <v>141</v>
      </c>
      <c r="AD2157" t="s">
        <v>453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422</v>
      </c>
      <c r="C2158" t="s">
        <v>64</v>
      </c>
      <c r="D2158" t="s">
        <v>474</v>
      </c>
      <c r="E2158" t="s">
        <v>474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453</v>
      </c>
      <c r="AC2158" t="s">
        <v>141</v>
      </c>
      <c r="AD2158" t="s">
        <v>453</v>
      </c>
      <c r="AE2158" t="s">
        <v>614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422</v>
      </c>
      <c r="C2159" t="s">
        <v>64</v>
      </c>
      <c r="D2159" t="s">
        <v>477</v>
      </c>
      <c r="E2159" t="s">
        <v>477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453</v>
      </c>
      <c r="AC2159" t="s">
        <v>630</v>
      </c>
      <c r="AD2159" t="s">
        <v>453</v>
      </c>
      <c r="AE2159" t="s">
        <v>614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422</v>
      </c>
      <c r="C2160" t="s">
        <v>64</v>
      </c>
      <c r="D2160" t="s">
        <v>472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453</v>
      </c>
      <c r="AC2160" t="s">
        <v>473</v>
      </c>
      <c r="AD2160" t="s">
        <v>453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422</v>
      </c>
      <c r="C2161" t="s">
        <v>64</v>
      </c>
      <c r="D2161" t="s">
        <v>472</v>
      </c>
      <c r="E2161" t="s">
        <v>451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453</v>
      </c>
      <c r="AC2161" t="s">
        <v>473</v>
      </c>
      <c r="AD2161" t="s">
        <v>453</v>
      </c>
      <c r="AE2161" t="s">
        <v>614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422</v>
      </c>
      <c r="C2162" t="s">
        <v>64</v>
      </c>
      <c r="D2162" t="s">
        <v>472</v>
      </c>
      <c r="E2162" t="s">
        <v>472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453</v>
      </c>
      <c r="AC2162" t="s">
        <v>629</v>
      </c>
      <c r="AD2162" t="s">
        <v>453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422</v>
      </c>
      <c r="C2163" t="s">
        <v>64</v>
      </c>
      <c r="D2163" t="s">
        <v>479</v>
      </c>
      <c r="E2163" t="s">
        <v>479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453</v>
      </c>
      <c r="AC2163" t="s">
        <v>629</v>
      </c>
      <c r="AD2163" t="s">
        <v>453</v>
      </c>
      <c r="AE2163" t="s">
        <v>614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422</v>
      </c>
      <c r="C2164" t="s">
        <v>64</v>
      </c>
      <c r="D2164" t="s">
        <v>453</v>
      </c>
      <c r="E2164" t="s">
        <v>453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453</v>
      </c>
      <c r="AC2164" t="s">
        <v>472</v>
      </c>
      <c r="AD2164" t="s">
        <v>141</v>
      </c>
      <c r="AE2164" t="s">
        <v>614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422</v>
      </c>
      <c r="C2165" t="s">
        <v>64</v>
      </c>
      <c r="D2165" t="s">
        <v>475</v>
      </c>
      <c r="E2165" t="s">
        <v>475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453</v>
      </c>
      <c r="AC2165" t="s">
        <v>472</v>
      </c>
      <c r="AD2165" t="s">
        <v>453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422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453</v>
      </c>
      <c r="AC2166" t="s">
        <v>472</v>
      </c>
      <c r="AD2166" t="s">
        <v>453</v>
      </c>
      <c r="AE2166" t="s">
        <v>614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422</v>
      </c>
      <c r="C2167" t="s">
        <v>66</v>
      </c>
      <c r="D2167" t="s">
        <v>471</v>
      </c>
      <c r="E2167" t="s">
        <v>471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453</v>
      </c>
      <c r="AC2167" t="s">
        <v>453</v>
      </c>
      <c r="AD2167" t="s">
        <v>453</v>
      </c>
      <c r="AE2167" t="s">
        <v>614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422</v>
      </c>
      <c r="C2168" t="s">
        <v>66</v>
      </c>
      <c r="D2168" t="s">
        <v>450</v>
      </c>
      <c r="E2168" t="s">
        <v>450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475</v>
      </c>
      <c r="AC2168" t="s">
        <v>472</v>
      </c>
      <c r="AD2168" t="s">
        <v>475</v>
      </c>
      <c r="AE2168" t="s">
        <v>614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422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475</v>
      </c>
      <c r="AC2169" t="s">
        <v>453</v>
      </c>
      <c r="AD2169" t="s">
        <v>453</v>
      </c>
      <c r="AE2169" t="s">
        <v>614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422</v>
      </c>
      <c r="C2170" t="s">
        <v>66</v>
      </c>
      <c r="D2170" t="s">
        <v>141</v>
      </c>
      <c r="E2170" t="s">
        <v>472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614</v>
      </c>
      <c r="AE2170" t="s">
        <v>614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422</v>
      </c>
      <c r="C2171" t="s">
        <v>66</v>
      </c>
      <c r="D2171" t="s">
        <v>451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628</v>
      </c>
      <c r="AC2171" t="s">
        <v>628</v>
      </c>
      <c r="AD2171" t="s">
        <v>628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422</v>
      </c>
      <c r="C2172" t="s">
        <v>66</v>
      </c>
      <c r="D2172" t="s">
        <v>451</v>
      </c>
      <c r="E2172" t="s">
        <v>451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628</v>
      </c>
      <c r="AC2172" t="s">
        <v>628</v>
      </c>
      <c r="AD2172" t="s">
        <v>628</v>
      </c>
      <c r="AE2172" t="s">
        <v>614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422</v>
      </c>
      <c r="C2173" t="s">
        <v>66</v>
      </c>
      <c r="D2173" t="s">
        <v>451</v>
      </c>
      <c r="E2173" t="s">
        <v>452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628</v>
      </c>
      <c r="AC2173" t="s">
        <v>471</v>
      </c>
      <c r="AD2173" t="s">
        <v>628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422</v>
      </c>
      <c r="C2174" t="s">
        <v>66</v>
      </c>
      <c r="D2174" t="s">
        <v>451</v>
      </c>
      <c r="E2174" t="s">
        <v>477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628</v>
      </c>
      <c r="AC2174" t="s">
        <v>473</v>
      </c>
      <c r="AD2174" t="s">
        <v>628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422</v>
      </c>
      <c r="C2175" t="s">
        <v>66</v>
      </c>
      <c r="D2175" t="s">
        <v>473</v>
      </c>
      <c r="E2175" t="s">
        <v>473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628</v>
      </c>
      <c r="AC2175" t="s">
        <v>473</v>
      </c>
      <c r="AD2175" t="s">
        <v>628</v>
      </c>
      <c r="AE2175" t="s">
        <v>614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422</v>
      </c>
      <c r="C2176" t="s">
        <v>66</v>
      </c>
      <c r="D2176" t="s">
        <v>452</v>
      </c>
      <c r="E2176" t="s">
        <v>452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628</v>
      </c>
      <c r="AC2176" t="s">
        <v>477</v>
      </c>
      <c r="AD2176" t="s">
        <v>141</v>
      </c>
      <c r="AE2176" t="s">
        <v>614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422</v>
      </c>
      <c r="C2177" t="s">
        <v>66</v>
      </c>
      <c r="D2177" t="s">
        <v>604</v>
      </c>
      <c r="E2177" t="s">
        <v>604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628</v>
      </c>
      <c r="AC2177" t="s">
        <v>472</v>
      </c>
      <c r="AD2177" t="s">
        <v>628</v>
      </c>
      <c r="AE2177" t="s">
        <v>614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422</v>
      </c>
      <c r="C2178" t="s">
        <v>66</v>
      </c>
      <c r="D2178" t="s">
        <v>474</v>
      </c>
      <c r="E2178" t="s">
        <v>474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628</v>
      </c>
      <c r="AC2178" t="s">
        <v>614</v>
      </c>
      <c r="AD2178" t="s">
        <v>628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422</v>
      </c>
      <c r="C2179" t="s">
        <v>66</v>
      </c>
      <c r="D2179" t="s">
        <v>477</v>
      </c>
      <c r="E2179" t="s">
        <v>477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471</v>
      </c>
      <c r="AC2179" t="s">
        <v>471</v>
      </c>
      <c r="AD2179" t="s">
        <v>471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422</v>
      </c>
      <c r="C2180" t="s">
        <v>66</v>
      </c>
      <c r="D2180" t="s">
        <v>472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471</v>
      </c>
      <c r="AC2180" t="s">
        <v>141</v>
      </c>
      <c r="AD2180" t="s">
        <v>471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422</v>
      </c>
      <c r="C2181" t="s">
        <v>66</v>
      </c>
      <c r="D2181" t="s">
        <v>472</v>
      </c>
      <c r="E2181" t="s">
        <v>451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471</v>
      </c>
      <c r="AC2181" t="s">
        <v>141</v>
      </c>
      <c r="AD2181" t="s">
        <v>141</v>
      </c>
      <c r="AE2181" t="s">
        <v>614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422</v>
      </c>
      <c r="C2182" t="s">
        <v>66</v>
      </c>
      <c r="D2182" t="s">
        <v>472</v>
      </c>
      <c r="E2182" t="s">
        <v>472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471</v>
      </c>
      <c r="AC2182" t="s">
        <v>141</v>
      </c>
      <c r="AD2182" t="s">
        <v>451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422</v>
      </c>
      <c r="C2183" t="s">
        <v>66</v>
      </c>
      <c r="D2183" t="s">
        <v>479</v>
      </c>
      <c r="E2183" t="s">
        <v>479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471</v>
      </c>
      <c r="AC2183" t="s">
        <v>473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422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471</v>
      </c>
      <c r="AC2184" t="s">
        <v>473</v>
      </c>
      <c r="AD2184" t="s">
        <v>141</v>
      </c>
      <c r="AE2184" t="s">
        <v>614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422</v>
      </c>
      <c r="C2185" t="s">
        <v>68</v>
      </c>
      <c r="D2185" t="s">
        <v>471</v>
      </c>
      <c r="E2185" t="s">
        <v>471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471</v>
      </c>
      <c r="AC2185" t="s">
        <v>629</v>
      </c>
      <c r="AD2185" t="s">
        <v>471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422</v>
      </c>
      <c r="C2186" t="s">
        <v>68</v>
      </c>
      <c r="D2186" t="s">
        <v>450</v>
      </c>
      <c r="E2186" t="s">
        <v>450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471</v>
      </c>
      <c r="AC2186" t="s">
        <v>629</v>
      </c>
      <c r="AD2186" t="s">
        <v>471</v>
      </c>
      <c r="AE2186" t="s">
        <v>614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422</v>
      </c>
      <c r="C2187" t="s">
        <v>68</v>
      </c>
      <c r="D2187" t="s">
        <v>141</v>
      </c>
      <c r="E2187" t="s">
        <v>471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471</v>
      </c>
      <c r="AC2187" t="s">
        <v>629</v>
      </c>
      <c r="AD2187" t="s">
        <v>141</v>
      </c>
      <c r="AE2187" t="s">
        <v>614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422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471</v>
      </c>
      <c r="AC2188" t="s">
        <v>629</v>
      </c>
      <c r="AD2188" t="s">
        <v>451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422</v>
      </c>
      <c r="C2189" t="s">
        <v>68</v>
      </c>
      <c r="D2189" t="s">
        <v>141</v>
      </c>
      <c r="E2189" t="s">
        <v>473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471</v>
      </c>
      <c r="AC2189" t="s">
        <v>472</v>
      </c>
      <c r="AD2189" t="s">
        <v>471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422</v>
      </c>
      <c r="C2190" t="s">
        <v>68</v>
      </c>
      <c r="D2190" t="s">
        <v>141</v>
      </c>
      <c r="E2190" t="s">
        <v>477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471</v>
      </c>
      <c r="AC2190" t="s">
        <v>472</v>
      </c>
      <c r="AD2190" t="s">
        <v>471</v>
      </c>
      <c r="AE2190" t="s">
        <v>614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422</v>
      </c>
      <c r="C2191" t="s">
        <v>68</v>
      </c>
      <c r="D2191" t="s">
        <v>141</v>
      </c>
      <c r="E2191" t="s">
        <v>472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471</v>
      </c>
      <c r="AC2191" t="s">
        <v>472</v>
      </c>
      <c r="AD2191" t="s">
        <v>450</v>
      </c>
      <c r="AE2191" t="s">
        <v>614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422</v>
      </c>
      <c r="C2192" t="s">
        <v>68</v>
      </c>
      <c r="D2192" t="s">
        <v>451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471</v>
      </c>
      <c r="AC2192" t="s">
        <v>472</v>
      </c>
      <c r="AD2192" t="s">
        <v>141</v>
      </c>
      <c r="AE2192" t="s">
        <v>614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422</v>
      </c>
      <c r="C2193" t="s">
        <v>68</v>
      </c>
      <c r="D2193" t="s">
        <v>451</v>
      </c>
      <c r="E2193" t="s">
        <v>451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471</v>
      </c>
      <c r="AC2193" t="s">
        <v>472</v>
      </c>
      <c r="AD2193" t="s">
        <v>451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422</v>
      </c>
      <c r="C2194" t="s">
        <v>68</v>
      </c>
      <c r="D2194" t="s">
        <v>451</v>
      </c>
      <c r="E2194" t="s">
        <v>477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471</v>
      </c>
      <c r="AC2194" t="s">
        <v>472</v>
      </c>
      <c r="AD2194" t="s">
        <v>451</v>
      </c>
      <c r="AE2194" t="s">
        <v>614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422</v>
      </c>
      <c r="C2195" t="s">
        <v>68</v>
      </c>
      <c r="D2195" t="s">
        <v>451</v>
      </c>
      <c r="E2195" t="s">
        <v>472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450</v>
      </c>
      <c r="AC2195" t="s">
        <v>628</v>
      </c>
      <c r="AD2195" t="s">
        <v>450</v>
      </c>
      <c r="AE2195" t="s">
        <v>614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422</v>
      </c>
      <c r="C2196" t="s">
        <v>68</v>
      </c>
      <c r="D2196" t="s">
        <v>473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450</v>
      </c>
      <c r="AC2196" t="s">
        <v>450</v>
      </c>
      <c r="AD2196" t="s">
        <v>450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422</v>
      </c>
      <c r="C2197" t="s">
        <v>68</v>
      </c>
      <c r="D2197" t="s">
        <v>473</v>
      </c>
      <c r="E2197" t="s">
        <v>473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450</v>
      </c>
      <c r="AC2197" t="s">
        <v>450</v>
      </c>
      <c r="AD2197" t="s">
        <v>450</v>
      </c>
      <c r="AE2197" t="s">
        <v>614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422</v>
      </c>
      <c r="C2198" t="s">
        <v>68</v>
      </c>
      <c r="D2198" t="s">
        <v>452</v>
      </c>
      <c r="E2198" t="s">
        <v>452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450</v>
      </c>
      <c r="AC2198" t="s">
        <v>450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422</v>
      </c>
      <c r="C2199" t="s">
        <v>68</v>
      </c>
      <c r="D2199" t="s">
        <v>474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450</v>
      </c>
      <c r="AC2199" t="s">
        <v>450</v>
      </c>
      <c r="AD2199" t="s">
        <v>141</v>
      </c>
      <c r="AE2199" t="s">
        <v>614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422</v>
      </c>
      <c r="C2200" t="s">
        <v>68</v>
      </c>
      <c r="D2200" t="s">
        <v>474</v>
      </c>
      <c r="E2200" t="s">
        <v>474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450</v>
      </c>
      <c r="AC2200" t="s">
        <v>141</v>
      </c>
      <c r="AD2200" t="s">
        <v>450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422</v>
      </c>
      <c r="C2201" t="s">
        <v>68</v>
      </c>
      <c r="D2201" t="s">
        <v>477</v>
      </c>
      <c r="E2201" t="s">
        <v>471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450</v>
      </c>
      <c r="AC2201" t="s">
        <v>141</v>
      </c>
      <c r="AD2201" t="s">
        <v>141</v>
      </c>
      <c r="AE2201" t="s">
        <v>614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422</v>
      </c>
      <c r="C2202" t="s">
        <v>68</v>
      </c>
      <c r="D2202" t="s">
        <v>477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450</v>
      </c>
      <c r="AC2202" t="s">
        <v>473</v>
      </c>
      <c r="AD2202" t="s">
        <v>450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422</v>
      </c>
      <c r="C2203" t="s">
        <v>68</v>
      </c>
      <c r="D2203" t="s">
        <v>477</v>
      </c>
      <c r="E2203" t="s">
        <v>477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450</v>
      </c>
      <c r="AC2203" t="s">
        <v>473</v>
      </c>
      <c r="AD2203" t="s">
        <v>450</v>
      </c>
      <c r="AE2203" t="s">
        <v>614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422</v>
      </c>
      <c r="C2204" t="s">
        <v>68</v>
      </c>
      <c r="D2204" t="s">
        <v>472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450</v>
      </c>
      <c r="AC2204" t="s">
        <v>629</v>
      </c>
      <c r="AD2204" t="s">
        <v>450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422</v>
      </c>
      <c r="C2205" t="s">
        <v>68</v>
      </c>
      <c r="D2205" t="s">
        <v>472</v>
      </c>
      <c r="E2205" t="s">
        <v>451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450</v>
      </c>
      <c r="AC2205" t="s">
        <v>629</v>
      </c>
      <c r="AD2205" t="s">
        <v>450</v>
      </c>
      <c r="AE2205" t="s">
        <v>614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422</v>
      </c>
      <c r="C2206" t="s">
        <v>68</v>
      </c>
      <c r="D2206" t="s">
        <v>472</v>
      </c>
      <c r="E2206" t="s">
        <v>472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450</v>
      </c>
      <c r="AC2206" t="s">
        <v>474</v>
      </c>
      <c r="AD2206" t="s">
        <v>450</v>
      </c>
      <c r="AE2206" t="s">
        <v>614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422</v>
      </c>
      <c r="C2207" t="s">
        <v>68</v>
      </c>
      <c r="D2207" t="s">
        <v>479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450</v>
      </c>
      <c r="AC2207" t="s">
        <v>477</v>
      </c>
      <c r="AD2207" t="s">
        <v>450</v>
      </c>
      <c r="AE2207" t="s">
        <v>614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422</v>
      </c>
      <c r="C2208" t="s">
        <v>68</v>
      </c>
      <c r="D2208" t="s">
        <v>479</v>
      </c>
      <c r="E2208" t="s">
        <v>479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450</v>
      </c>
      <c r="AC2208" t="s">
        <v>472</v>
      </c>
      <c r="AD2208" t="s">
        <v>471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423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450</v>
      </c>
      <c r="AC2209" t="s">
        <v>472</v>
      </c>
      <c r="AD2209" t="s">
        <v>450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423</v>
      </c>
      <c r="C2210" t="s">
        <v>52</v>
      </c>
      <c r="D2210" t="s">
        <v>471</v>
      </c>
      <c r="E2210" t="s">
        <v>471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450</v>
      </c>
      <c r="AC2210" t="s">
        <v>472</v>
      </c>
      <c r="AD2210" t="s">
        <v>450</v>
      </c>
      <c r="AE2210" t="s">
        <v>614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423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450</v>
      </c>
      <c r="AC2211" t="s">
        <v>472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423</v>
      </c>
      <c r="C2212" t="s">
        <v>52</v>
      </c>
      <c r="D2212" t="s">
        <v>141</v>
      </c>
      <c r="E2212" t="s">
        <v>451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450</v>
      </c>
      <c r="AC2212" t="s">
        <v>472</v>
      </c>
      <c r="AD2212" t="s">
        <v>141</v>
      </c>
      <c r="AE2212" t="s">
        <v>614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423</v>
      </c>
      <c r="C2213" t="s">
        <v>52</v>
      </c>
      <c r="D2213" t="s">
        <v>451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450</v>
      </c>
      <c r="AC2213" t="s">
        <v>614</v>
      </c>
      <c r="AD2213" t="s">
        <v>450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423</v>
      </c>
      <c r="C2214" t="s">
        <v>52</v>
      </c>
      <c r="D2214" t="s">
        <v>451</v>
      </c>
      <c r="E2214" t="s">
        <v>451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450</v>
      </c>
      <c r="AC2214" t="s">
        <v>614</v>
      </c>
      <c r="AD2214" t="s">
        <v>450</v>
      </c>
      <c r="AE2214" t="s">
        <v>614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423</v>
      </c>
      <c r="C2215" t="s">
        <v>52</v>
      </c>
      <c r="D2215" t="s">
        <v>452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450</v>
      </c>
      <c r="AC2215" t="s">
        <v>614</v>
      </c>
      <c r="AD2215" t="s">
        <v>141</v>
      </c>
      <c r="AE2215" t="s">
        <v>614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423</v>
      </c>
      <c r="C2216" t="s">
        <v>52</v>
      </c>
      <c r="D2216" t="s">
        <v>452</v>
      </c>
      <c r="E2216" t="s">
        <v>452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450</v>
      </c>
      <c r="AC2216" t="s">
        <v>479</v>
      </c>
      <c r="AD2216" t="s">
        <v>450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423</v>
      </c>
      <c r="C2217" t="s">
        <v>52</v>
      </c>
      <c r="D2217" t="s">
        <v>479</v>
      </c>
      <c r="E2217" t="s">
        <v>479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450</v>
      </c>
      <c r="AC2217" t="s">
        <v>479</v>
      </c>
      <c r="AD2217" t="s">
        <v>450</v>
      </c>
      <c r="AE2217" t="s">
        <v>614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423</v>
      </c>
      <c r="C2218" t="s">
        <v>52</v>
      </c>
      <c r="D2218" t="s">
        <v>453</v>
      </c>
      <c r="E2218" t="s">
        <v>453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628</v>
      </c>
      <c r="AD2218" t="s">
        <v>628</v>
      </c>
      <c r="AE2218" t="s">
        <v>614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423</v>
      </c>
      <c r="C2219" t="s">
        <v>54</v>
      </c>
      <c r="D2219" t="s">
        <v>450</v>
      </c>
      <c r="E2219" t="s">
        <v>450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628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423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628</v>
      </c>
      <c r="AD2220" t="s">
        <v>141</v>
      </c>
      <c r="AE2220" t="s">
        <v>614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423</v>
      </c>
      <c r="C2221" t="s">
        <v>54</v>
      </c>
      <c r="D2221" t="s">
        <v>141</v>
      </c>
      <c r="E2221" t="s">
        <v>451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471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423</v>
      </c>
      <c r="C2222" t="s">
        <v>54</v>
      </c>
      <c r="D2222" t="s">
        <v>451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471</v>
      </c>
      <c r="AD2222" t="s">
        <v>141</v>
      </c>
      <c r="AE2222" t="s">
        <v>614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423</v>
      </c>
      <c r="C2223" t="s">
        <v>54</v>
      </c>
      <c r="D2223" t="s">
        <v>451</v>
      </c>
      <c r="E2223" t="s">
        <v>451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450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423</v>
      </c>
      <c r="C2224" t="s">
        <v>54</v>
      </c>
      <c r="D2224" t="s">
        <v>452</v>
      </c>
      <c r="E2224" t="s">
        <v>452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450</v>
      </c>
      <c r="AD2224" t="s">
        <v>141</v>
      </c>
      <c r="AE2224" t="s">
        <v>614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423</v>
      </c>
      <c r="C2225" t="s">
        <v>56</v>
      </c>
      <c r="D2225" t="s">
        <v>471</v>
      </c>
      <c r="E2225" t="s">
        <v>451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423</v>
      </c>
      <c r="C2226" t="s">
        <v>56</v>
      </c>
      <c r="D2226" t="s">
        <v>450</v>
      </c>
      <c r="E2226" t="s">
        <v>450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614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423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451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423</v>
      </c>
      <c r="C2228" t="s">
        <v>56</v>
      </c>
      <c r="D2228" t="s">
        <v>141</v>
      </c>
      <c r="E2228" t="s">
        <v>451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472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423</v>
      </c>
      <c r="C2229" t="s">
        <v>56</v>
      </c>
      <c r="D2229" t="s">
        <v>141</v>
      </c>
      <c r="E2229" t="s">
        <v>452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472</v>
      </c>
      <c r="AE2229" t="s">
        <v>614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423</v>
      </c>
      <c r="C2230" t="s">
        <v>56</v>
      </c>
      <c r="D2230" t="s">
        <v>529</v>
      </c>
      <c r="E2230" t="s">
        <v>529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630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423</v>
      </c>
      <c r="C2231" t="s">
        <v>56</v>
      </c>
      <c r="D2231" t="s">
        <v>451</v>
      </c>
      <c r="E2231" t="s">
        <v>471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630</v>
      </c>
      <c r="AD2231" t="s">
        <v>141</v>
      </c>
      <c r="AE2231" t="s">
        <v>614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423</v>
      </c>
      <c r="C2232" t="s">
        <v>56</v>
      </c>
      <c r="D2232" t="s">
        <v>451</v>
      </c>
      <c r="E2232" t="s">
        <v>451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630</v>
      </c>
      <c r="AD2232" t="s">
        <v>451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423</v>
      </c>
      <c r="C2233" t="s">
        <v>56</v>
      </c>
      <c r="D2233" t="s">
        <v>451</v>
      </c>
      <c r="E2233" t="s">
        <v>452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630</v>
      </c>
      <c r="AD2233" t="s">
        <v>451</v>
      </c>
      <c r="AE2233" t="s">
        <v>614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423</v>
      </c>
      <c r="C2234" t="s">
        <v>56</v>
      </c>
      <c r="D2234" t="s">
        <v>452</v>
      </c>
      <c r="E2234" t="s">
        <v>452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473</v>
      </c>
      <c r="AD2234" t="s">
        <v>471</v>
      </c>
      <c r="AE2234" t="s">
        <v>614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423</v>
      </c>
      <c r="C2235" t="s">
        <v>56</v>
      </c>
      <c r="D2235" t="s">
        <v>453</v>
      </c>
      <c r="E2235" t="s">
        <v>453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473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423</v>
      </c>
      <c r="C2236" t="s">
        <v>58</v>
      </c>
      <c r="D2236" t="s">
        <v>471</v>
      </c>
      <c r="E2236" t="s">
        <v>471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473</v>
      </c>
      <c r="AD2236" t="s">
        <v>141</v>
      </c>
      <c r="AE2236" t="s">
        <v>614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423</v>
      </c>
      <c r="C2237" t="s">
        <v>58</v>
      </c>
      <c r="D2237" t="s">
        <v>450</v>
      </c>
      <c r="E2237" t="s">
        <v>450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473</v>
      </c>
      <c r="AD2237" t="s">
        <v>451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423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473</v>
      </c>
      <c r="AD2238" t="s">
        <v>451</v>
      </c>
      <c r="AE2238" t="s">
        <v>614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423</v>
      </c>
      <c r="C2239" t="s">
        <v>58</v>
      </c>
      <c r="D2239" t="s">
        <v>451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473</v>
      </c>
      <c r="AD2239" t="s">
        <v>473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423</v>
      </c>
      <c r="C2240" t="s">
        <v>58</v>
      </c>
      <c r="D2240" t="s">
        <v>451</v>
      </c>
      <c r="E2240" t="s">
        <v>451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473</v>
      </c>
      <c r="AD2240" t="s">
        <v>473</v>
      </c>
      <c r="AE2240" t="s">
        <v>614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423</v>
      </c>
      <c r="C2241" t="s">
        <v>58</v>
      </c>
      <c r="D2241" t="s">
        <v>451</v>
      </c>
      <c r="E2241" t="s">
        <v>473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473</v>
      </c>
      <c r="AD2241" t="s">
        <v>472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423</v>
      </c>
      <c r="C2242" t="s">
        <v>58</v>
      </c>
      <c r="D2242" t="s">
        <v>452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452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423</v>
      </c>
      <c r="C2243" t="s">
        <v>58</v>
      </c>
      <c r="D2243" t="s">
        <v>452</v>
      </c>
      <c r="E2243" t="s">
        <v>452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452</v>
      </c>
      <c r="AD2243" t="s">
        <v>141</v>
      </c>
      <c r="AE2243" t="s">
        <v>614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423</v>
      </c>
      <c r="C2244" t="s">
        <v>58</v>
      </c>
      <c r="D2244" t="s">
        <v>453</v>
      </c>
      <c r="E2244" t="s">
        <v>453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452</v>
      </c>
      <c r="AD2244" t="s">
        <v>451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423</v>
      </c>
      <c r="C2245" t="s">
        <v>60</v>
      </c>
      <c r="D2245" t="s">
        <v>471</v>
      </c>
      <c r="E2245" t="s">
        <v>471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629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423</v>
      </c>
      <c r="C2246" t="s">
        <v>60</v>
      </c>
      <c r="D2246" t="s">
        <v>471</v>
      </c>
      <c r="E2246" t="s">
        <v>451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629</v>
      </c>
      <c r="AD2246" t="s">
        <v>141</v>
      </c>
      <c r="AE2246" t="s">
        <v>614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423</v>
      </c>
      <c r="C2247" t="s">
        <v>60</v>
      </c>
      <c r="D2247" t="s">
        <v>450</v>
      </c>
      <c r="E2247" t="s">
        <v>450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629</v>
      </c>
      <c r="AD2247" t="s">
        <v>451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423</v>
      </c>
      <c r="C2248" t="s">
        <v>60</v>
      </c>
      <c r="D2248" t="s">
        <v>450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629</v>
      </c>
      <c r="AD2248" t="s">
        <v>451</v>
      </c>
      <c r="AE2248" t="s">
        <v>614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423</v>
      </c>
      <c r="C2249" t="s">
        <v>60</v>
      </c>
      <c r="D2249" t="s">
        <v>450</v>
      </c>
      <c r="E2249" t="s">
        <v>452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629</v>
      </c>
      <c r="AD2249" t="s">
        <v>629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423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629</v>
      </c>
      <c r="AD2250" t="s">
        <v>629</v>
      </c>
      <c r="AE2250" t="s">
        <v>614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423</v>
      </c>
      <c r="C2251" t="s">
        <v>60</v>
      </c>
      <c r="D2251" t="s">
        <v>451</v>
      </c>
      <c r="E2251" t="s">
        <v>471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629</v>
      </c>
      <c r="AD2251" t="s">
        <v>472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423</v>
      </c>
      <c r="C2252" t="s">
        <v>60</v>
      </c>
      <c r="D2252" t="s">
        <v>451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474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423</v>
      </c>
      <c r="C2253" t="s">
        <v>60</v>
      </c>
      <c r="D2253" t="s">
        <v>451</v>
      </c>
      <c r="E2253" t="s">
        <v>451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474</v>
      </c>
      <c r="AD2253" t="s">
        <v>141</v>
      </c>
      <c r="AE2253" t="s">
        <v>614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423</v>
      </c>
      <c r="C2254" t="s">
        <v>60</v>
      </c>
      <c r="D2254" t="s">
        <v>451</v>
      </c>
      <c r="E2254" t="s">
        <v>452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474</v>
      </c>
      <c r="AD2254" t="s">
        <v>474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423</v>
      </c>
      <c r="C2255" t="s">
        <v>60</v>
      </c>
      <c r="D2255" t="s">
        <v>451</v>
      </c>
      <c r="E2255" t="s">
        <v>472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474</v>
      </c>
      <c r="AD2255" t="s">
        <v>474</v>
      </c>
      <c r="AE2255" t="s">
        <v>614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423</v>
      </c>
      <c r="C2256" t="s">
        <v>60</v>
      </c>
      <c r="D2256" t="s">
        <v>452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477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423</v>
      </c>
      <c r="C2257" t="s">
        <v>60</v>
      </c>
      <c r="D2257" t="s">
        <v>452</v>
      </c>
      <c r="E2257" t="s">
        <v>452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477</v>
      </c>
      <c r="AD2257" t="s">
        <v>141</v>
      </c>
      <c r="AE2257" t="s">
        <v>614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423</v>
      </c>
      <c r="C2258" t="s">
        <v>60</v>
      </c>
      <c r="D2258" t="s">
        <v>477</v>
      </c>
      <c r="E2258" t="s">
        <v>477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477</v>
      </c>
      <c r="AD2258" t="s">
        <v>477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423</v>
      </c>
      <c r="C2259" t="s">
        <v>60</v>
      </c>
      <c r="D2259" t="s">
        <v>472</v>
      </c>
      <c r="E2259" t="s">
        <v>472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477</v>
      </c>
      <c r="AD2259" t="s">
        <v>477</v>
      </c>
      <c r="AE2259" t="s">
        <v>614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423</v>
      </c>
      <c r="C2260" t="s">
        <v>60</v>
      </c>
      <c r="D2260" t="s">
        <v>453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472</v>
      </c>
      <c r="AD2260" t="s">
        <v>448</v>
      </c>
      <c r="AE2260" t="s">
        <v>614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423</v>
      </c>
      <c r="C2261" t="s">
        <v>60</v>
      </c>
      <c r="D2261" t="s">
        <v>453</v>
      </c>
      <c r="E2261" t="s">
        <v>453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472</v>
      </c>
      <c r="AD2261" t="s">
        <v>471</v>
      </c>
      <c r="AE2261" t="s">
        <v>614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423</v>
      </c>
      <c r="C2262" t="s">
        <v>60</v>
      </c>
      <c r="D2262" t="s">
        <v>475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472</v>
      </c>
      <c r="AD2262" t="s">
        <v>450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423</v>
      </c>
      <c r="C2263" t="s">
        <v>62</v>
      </c>
      <c r="D2263" t="s">
        <v>471</v>
      </c>
      <c r="E2263" t="s">
        <v>471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472</v>
      </c>
      <c r="AD2263" t="s">
        <v>450</v>
      </c>
      <c r="AE2263" t="s">
        <v>614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423</v>
      </c>
      <c r="C2264" t="s">
        <v>62</v>
      </c>
      <c r="D2264" t="s">
        <v>471</v>
      </c>
      <c r="E2264" t="s">
        <v>451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472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423</v>
      </c>
      <c r="C2265" t="s">
        <v>62</v>
      </c>
      <c r="D2265" t="s">
        <v>450</v>
      </c>
      <c r="E2265" t="s">
        <v>450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472</v>
      </c>
      <c r="AD2265" t="s">
        <v>141</v>
      </c>
      <c r="AE2265" t="s">
        <v>614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423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472</v>
      </c>
      <c r="AD2266" t="s">
        <v>451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423</v>
      </c>
      <c r="C2267" t="s">
        <v>62</v>
      </c>
      <c r="D2267" t="s">
        <v>451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472</v>
      </c>
      <c r="AD2267" t="s">
        <v>451</v>
      </c>
      <c r="AE2267" t="s">
        <v>614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423</v>
      </c>
      <c r="C2268" t="s">
        <v>62</v>
      </c>
      <c r="D2268" t="s">
        <v>451</v>
      </c>
      <c r="E2268" t="s">
        <v>451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472</v>
      </c>
      <c r="AD2268" t="s">
        <v>452</v>
      </c>
      <c r="AE2268" t="s">
        <v>614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423</v>
      </c>
      <c r="C2269" t="s">
        <v>62</v>
      </c>
      <c r="D2269" t="s">
        <v>451</v>
      </c>
      <c r="E2269" t="s">
        <v>473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472</v>
      </c>
      <c r="AD2269" t="s">
        <v>629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423</v>
      </c>
      <c r="C2270" t="s">
        <v>62</v>
      </c>
      <c r="D2270" t="s">
        <v>451</v>
      </c>
      <c r="E2270" t="s">
        <v>472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472</v>
      </c>
      <c r="AD2270" t="s">
        <v>472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423</v>
      </c>
      <c r="C2271" t="s">
        <v>62</v>
      </c>
      <c r="D2271" t="s">
        <v>473</v>
      </c>
      <c r="E2271" t="s">
        <v>473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472</v>
      </c>
      <c r="AD2271" t="s">
        <v>472</v>
      </c>
      <c r="AE2271" t="s">
        <v>614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423</v>
      </c>
      <c r="C2272" t="s">
        <v>62</v>
      </c>
      <c r="D2272" t="s">
        <v>452</v>
      </c>
      <c r="E2272" t="s">
        <v>451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472</v>
      </c>
      <c r="AD2272" t="s">
        <v>527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423</v>
      </c>
      <c r="C2273" t="s">
        <v>62</v>
      </c>
      <c r="D2273" t="s">
        <v>452</v>
      </c>
      <c r="E2273" t="s">
        <v>452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472</v>
      </c>
      <c r="AD2273" t="s">
        <v>527</v>
      </c>
      <c r="AE2273" t="s">
        <v>614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423</v>
      </c>
      <c r="C2274" t="s">
        <v>62</v>
      </c>
      <c r="D2274" t="s">
        <v>604</v>
      </c>
      <c r="E2274" t="s">
        <v>604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472</v>
      </c>
      <c r="AD2274" t="s">
        <v>479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423</v>
      </c>
      <c r="C2275" t="s">
        <v>62</v>
      </c>
      <c r="D2275" t="s">
        <v>474</v>
      </c>
      <c r="E2275" t="s">
        <v>474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614</v>
      </c>
      <c r="AD2275" t="s">
        <v>471</v>
      </c>
      <c r="AE2275" t="s">
        <v>614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423</v>
      </c>
      <c r="C2276" t="s">
        <v>62</v>
      </c>
      <c r="D2276" t="s">
        <v>477</v>
      </c>
      <c r="E2276" t="s">
        <v>477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614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423</v>
      </c>
      <c r="C2277" t="s">
        <v>62</v>
      </c>
      <c r="D2277" t="s">
        <v>472</v>
      </c>
      <c r="E2277" t="s">
        <v>472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614</v>
      </c>
      <c r="AD2277" t="s">
        <v>141</v>
      </c>
      <c r="AE2277" t="s">
        <v>614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423</v>
      </c>
      <c r="C2278" t="s">
        <v>62</v>
      </c>
      <c r="D2278" t="s">
        <v>479</v>
      </c>
      <c r="E2278" t="s">
        <v>479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614</v>
      </c>
      <c r="AD2278" t="s">
        <v>451</v>
      </c>
      <c r="AE2278" t="s">
        <v>614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423</v>
      </c>
      <c r="C2279" t="s">
        <v>62</v>
      </c>
      <c r="D2279" t="s">
        <v>453</v>
      </c>
      <c r="E2279" t="s">
        <v>453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614</v>
      </c>
      <c r="AD2279" t="s">
        <v>473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423</v>
      </c>
      <c r="C2280" t="s">
        <v>62</v>
      </c>
      <c r="D2280" t="s">
        <v>475</v>
      </c>
      <c r="E2280" t="s">
        <v>475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614</v>
      </c>
      <c r="AD2280" t="s">
        <v>477</v>
      </c>
      <c r="AE2280" t="s">
        <v>614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423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614</v>
      </c>
      <c r="AD2281" t="s">
        <v>472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423</v>
      </c>
      <c r="C2282" t="s">
        <v>64</v>
      </c>
      <c r="D2282" t="s">
        <v>450</v>
      </c>
      <c r="E2282" t="s">
        <v>450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614</v>
      </c>
      <c r="AD2282" t="s">
        <v>472</v>
      </c>
      <c r="AE2282" t="s">
        <v>614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423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527</v>
      </c>
      <c r="AD2283" t="s">
        <v>141</v>
      </c>
      <c r="AE2283" t="s">
        <v>614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423</v>
      </c>
      <c r="C2284" t="s">
        <v>64</v>
      </c>
      <c r="D2284" t="s">
        <v>141</v>
      </c>
      <c r="E2284" t="s">
        <v>451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479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423</v>
      </c>
      <c r="C2285" t="s">
        <v>64</v>
      </c>
      <c r="D2285" t="s">
        <v>451</v>
      </c>
      <c r="E2285" t="s">
        <v>471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479</v>
      </c>
      <c r="AD2285" t="s">
        <v>141</v>
      </c>
      <c r="AE2285" t="s">
        <v>614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423</v>
      </c>
      <c r="C2286" t="s">
        <v>64</v>
      </c>
      <c r="D2286" t="s">
        <v>451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479</v>
      </c>
      <c r="AD2286" t="s">
        <v>479</v>
      </c>
      <c r="AE2286" t="s">
        <v>614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423</v>
      </c>
      <c r="C2287" t="s">
        <v>64</v>
      </c>
      <c r="D2287" t="s">
        <v>451</v>
      </c>
      <c r="E2287" t="s">
        <v>451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475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423</v>
      </c>
      <c r="C2288" t="s">
        <v>64</v>
      </c>
      <c r="D2288" t="s">
        <v>451</v>
      </c>
      <c r="E2288" t="s">
        <v>473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475</v>
      </c>
      <c r="AD2288" t="s">
        <v>141</v>
      </c>
      <c r="AE2288" t="s">
        <v>614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423</v>
      </c>
      <c r="C2289" t="s">
        <v>64</v>
      </c>
      <c r="D2289" t="s">
        <v>451</v>
      </c>
      <c r="E2289" t="s">
        <v>452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451</v>
      </c>
      <c r="AC2289" t="s">
        <v>628</v>
      </c>
      <c r="AD2289" t="s">
        <v>451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423</v>
      </c>
      <c r="C2290" t="s">
        <v>64</v>
      </c>
      <c r="D2290" t="s">
        <v>451</v>
      </c>
      <c r="E2290" t="s">
        <v>472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451</v>
      </c>
      <c r="AC2290" t="s">
        <v>628</v>
      </c>
      <c r="AD2290" t="s">
        <v>451</v>
      </c>
      <c r="AE2290" t="s">
        <v>614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423</v>
      </c>
      <c r="C2291" t="s">
        <v>64</v>
      </c>
      <c r="D2291" t="s">
        <v>473</v>
      </c>
      <c r="E2291" t="s">
        <v>473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451</v>
      </c>
      <c r="AC2291" t="s">
        <v>471</v>
      </c>
      <c r="AD2291" t="s">
        <v>141</v>
      </c>
      <c r="AE2291" t="s">
        <v>614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423</v>
      </c>
      <c r="C2292" t="s">
        <v>64</v>
      </c>
      <c r="D2292" t="s">
        <v>452</v>
      </c>
      <c r="E2292" t="s">
        <v>452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451</v>
      </c>
      <c r="AC2292" t="s">
        <v>471</v>
      </c>
      <c r="AD2292" t="s">
        <v>451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423</v>
      </c>
      <c r="C2293" t="s">
        <v>64</v>
      </c>
      <c r="D2293" t="s">
        <v>604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451</v>
      </c>
      <c r="AC2293" t="s">
        <v>471</v>
      </c>
      <c r="AD2293" t="s">
        <v>451</v>
      </c>
      <c r="AE2293" t="s">
        <v>614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423</v>
      </c>
      <c r="C2294" t="s">
        <v>64</v>
      </c>
      <c r="D2294" t="s">
        <v>604</v>
      </c>
      <c r="E2294" t="s">
        <v>604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451</v>
      </c>
      <c r="AC2294" t="s">
        <v>450</v>
      </c>
      <c r="AD2294" t="s">
        <v>451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423</v>
      </c>
      <c r="C2295" t="s">
        <v>64</v>
      </c>
      <c r="D2295" t="s">
        <v>472</v>
      </c>
      <c r="E2295" t="s">
        <v>472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451</v>
      </c>
      <c r="AC2295" t="s">
        <v>450</v>
      </c>
      <c r="AD2295" t="s">
        <v>451</v>
      </c>
      <c r="AE2295" t="s">
        <v>614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423</v>
      </c>
      <c r="C2296" t="s">
        <v>64</v>
      </c>
      <c r="D2296" t="s">
        <v>479</v>
      </c>
      <c r="E2296" t="s">
        <v>479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451</v>
      </c>
      <c r="AC2296" t="s">
        <v>141</v>
      </c>
      <c r="AD2296" t="s">
        <v>141</v>
      </c>
      <c r="AE2296" t="s">
        <v>614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423</v>
      </c>
      <c r="C2297" t="s">
        <v>64</v>
      </c>
      <c r="D2297" t="s">
        <v>453</v>
      </c>
      <c r="E2297" t="s">
        <v>453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451</v>
      </c>
      <c r="AC2297" t="s">
        <v>141</v>
      </c>
      <c r="AD2297" t="s">
        <v>451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423</v>
      </c>
      <c r="C2298" t="s">
        <v>66</v>
      </c>
      <c r="D2298" t="s">
        <v>471</v>
      </c>
      <c r="E2298" t="s">
        <v>471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451</v>
      </c>
      <c r="AC2298" t="s">
        <v>141</v>
      </c>
      <c r="AD2298" t="s">
        <v>451</v>
      </c>
      <c r="AE2298" t="s">
        <v>614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423</v>
      </c>
      <c r="C2299" t="s">
        <v>66</v>
      </c>
      <c r="D2299" t="s">
        <v>450</v>
      </c>
      <c r="E2299" t="s">
        <v>450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451</v>
      </c>
      <c r="AC2299" t="s">
        <v>630</v>
      </c>
      <c r="AD2299" t="s">
        <v>141</v>
      </c>
      <c r="AE2299" t="s">
        <v>614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423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451</v>
      </c>
      <c r="AC2300" t="s">
        <v>630</v>
      </c>
      <c r="AD2300" t="s">
        <v>451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423</v>
      </c>
      <c r="C2301" t="s">
        <v>66</v>
      </c>
      <c r="D2301" t="s">
        <v>451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451</v>
      </c>
      <c r="AC2301" t="s">
        <v>630</v>
      </c>
      <c r="AD2301" t="s">
        <v>451</v>
      </c>
      <c r="AE2301" t="s">
        <v>614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423</v>
      </c>
      <c r="C2302" t="s">
        <v>66</v>
      </c>
      <c r="D2302" t="s">
        <v>451</v>
      </c>
      <c r="E2302" t="s">
        <v>451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451</v>
      </c>
      <c r="AC2302" t="s">
        <v>630</v>
      </c>
      <c r="AD2302" t="s">
        <v>473</v>
      </c>
      <c r="AE2302" t="s">
        <v>614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423</v>
      </c>
      <c r="C2303" t="s">
        <v>66</v>
      </c>
      <c r="D2303" t="s">
        <v>451</v>
      </c>
      <c r="E2303" t="s">
        <v>472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451</v>
      </c>
      <c r="AC2303" t="s">
        <v>630</v>
      </c>
      <c r="AD2303" t="s">
        <v>629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423</v>
      </c>
      <c r="C2304" t="s">
        <v>66</v>
      </c>
      <c r="D2304" t="s">
        <v>473</v>
      </c>
      <c r="E2304" t="s">
        <v>473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451</v>
      </c>
      <c r="AC2304" t="s">
        <v>630</v>
      </c>
      <c r="AD2304" t="s">
        <v>477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423</v>
      </c>
      <c r="C2305" t="s">
        <v>66</v>
      </c>
      <c r="D2305" t="s">
        <v>452</v>
      </c>
      <c r="E2305" t="s">
        <v>452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451</v>
      </c>
      <c r="AC2305" t="s">
        <v>630</v>
      </c>
      <c r="AD2305" t="s">
        <v>472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423</v>
      </c>
      <c r="C2306" t="s">
        <v>66</v>
      </c>
      <c r="D2306" t="s">
        <v>604</v>
      </c>
      <c r="E2306" t="s">
        <v>604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451</v>
      </c>
      <c r="AC2306" t="s">
        <v>630</v>
      </c>
      <c r="AD2306" t="s">
        <v>472</v>
      </c>
      <c r="AE2306" t="s">
        <v>614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423</v>
      </c>
      <c r="C2307" t="s">
        <v>66</v>
      </c>
      <c r="D2307" t="s">
        <v>474</v>
      </c>
      <c r="E2307" t="s">
        <v>474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451</v>
      </c>
      <c r="AC2307" t="s">
        <v>473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423</v>
      </c>
      <c r="C2308" t="s">
        <v>66</v>
      </c>
      <c r="D2308" t="s">
        <v>477</v>
      </c>
      <c r="E2308" t="s">
        <v>477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451</v>
      </c>
      <c r="AC2308" t="s">
        <v>473</v>
      </c>
      <c r="AD2308" t="s">
        <v>141</v>
      </c>
      <c r="AE2308" t="s">
        <v>614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423</v>
      </c>
      <c r="C2309" t="s">
        <v>66</v>
      </c>
      <c r="D2309" t="s">
        <v>472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451</v>
      </c>
      <c r="AC2309" t="s">
        <v>473</v>
      </c>
      <c r="AD2309" t="s">
        <v>451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423</v>
      </c>
      <c r="C2310" t="s">
        <v>66</v>
      </c>
      <c r="D2310" t="s">
        <v>472</v>
      </c>
      <c r="E2310" t="s">
        <v>472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451</v>
      </c>
      <c r="AC2310" t="s">
        <v>473</v>
      </c>
      <c r="AD2310" t="s">
        <v>451</v>
      </c>
      <c r="AE2310" t="s">
        <v>614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423</v>
      </c>
      <c r="C2311" t="s">
        <v>66</v>
      </c>
      <c r="D2311" t="s">
        <v>479</v>
      </c>
      <c r="E2311" t="s">
        <v>479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451</v>
      </c>
      <c r="AC2311" t="s">
        <v>473</v>
      </c>
      <c r="AD2311" t="s">
        <v>473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423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451</v>
      </c>
      <c r="AC2312" t="s">
        <v>473</v>
      </c>
      <c r="AD2312" t="s">
        <v>452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423</v>
      </c>
      <c r="C2313" t="s">
        <v>68</v>
      </c>
      <c r="D2313" t="s">
        <v>603</v>
      </c>
      <c r="E2313" t="s">
        <v>603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451</v>
      </c>
      <c r="AC2313" t="s">
        <v>473</v>
      </c>
      <c r="AD2313" t="s">
        <v>452</v>
      </c>
      <c r="AE2313" t="s">
        <v>614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423</v>
      </c>
      <c r="C2314" t="s">
        <v>68</v>
      </c>
      <c r="D2314" t="s">
        <v>471</v>
      </c>
      <c r="E2314" t="s">
        <v>471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451</v>
      </c>
      <c r="AC2314" t="s">
        <v>473</v>
      </c>
      <c r="AD2314" t="s">
        <v>472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423</v>
      </c>
      <c r="C2315" t="s">
        <v>68</v>
      </c>
      <c r="D2315" t="s">
        <v>471</v>
      </c>
      <c r="E2315" t="s">
        <v>451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451</v>
      </c>
      <c r="AC2315" t="s">
        <v>452</v>
      </c>
      <c r="AD2315" t="s">
        <v>141</v>
      </c>
      <c r="AE2315" t="s">
        <v>614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423</v>
      </c>
      <c r="C2316" t="s">
        <v>68</v>
      </c>
      <c r="D2316" t="s">
        <v>450</v>
      </c>
      <c r="E2316" t="s">
        <v>450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451</v>
      </c>
      <c r="AC2316" t="s">
        <v>452</v>
      </c>
      <c r="AD2316" t="s">
        <v>451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423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451</v>
      </c>
      <c r="AC2317" t="s">
        <v>452</v>
      </c>
      <c r="AD2317" t="s">
        <v>451</v>
      </c>
      <c r="AE2317" t="s">
        <v>614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423</v>
      </c>
      <c r="C2318" t="s">
        <v>68</v>
      </c>
      <c r="D2318" t="s">
        <v>141</v>
      </c>
      <c r="E2318" t="s">
        <v>451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451</v>
      </c>
      <c r="AC2318" t="s">
        <v>629</v>
      </c>
      <c r="AD2318" t="s">
        <v>471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423</v>
      </c>
      <c r="C2319" t="s">
        <v>68</v>
      </c>
      <c r="D2319" t="s">
        <v>141</v>
      </c>
      <c r="E2319" t="s">
        <v>473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451</v>
      </c>
      <c r="AC2319" t="s">
        <v>629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423</v>
      </c>
      <c r="C2320" t="s">
        <v>68</v>
      </c>
      <c r="D2320" t="s">
        <v>141</v>
      </c>
      <c r="E2320" t="s">
        <v>472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451</v>
      </c>
      <c r="AC2320" t="s">
        <v>629</v>
      </c>
      <c r="AD2320" t="s">
        <v>141</v>
      </c>
      <c r="AE2320" t="s">
        <v>614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423</v>
      </c>
      <c r="C2321" t="s">
        <v>68</v>
      </c>
      <c r="D2321" t="s">
        <v>451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451</v>
      </c>
      <c r="AC2321" t="s">
        <v>629</v>
      </c>
      <c r="AD2321" t="s">
        <v>451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423</v>
      </c>
      <c r="C2322" t="s">
        <v>68</v>
      </c>
      <c r="D2322" t="s">
        <v>451</v>
      </c>
      <c r="E2322" t="s">
        <v>451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451</v>
      </c>
      <c r="AC2322" t="s">
        <v>629</v>
      </c>
      <c r="AD2322" t="s">
        <v>451</v>
      </c>
      <c r="AE2322" t="s">
        <v>614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423</v>
      </c>
      <c r="C2323" t="s">
        <v>68</v>
      </c>
      <c r="D2323" t="s">
        <v>451</v>
      </c>
      <c r="E2323" t="s">
        <v>452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451</v>
      </c>
      <c r="AC2323" t="s">
        <v>629</v>
      </c>
      <c r="AD2323" t="s">
        <v>629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423</v>
      </c>
      <c r="C2324" t="s">
        <v>68</v>
      </c>
      <c r="D2324" t="s">
        <v>451</v>
      </c>
      <c r="E2324" t="s">
        <v>472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451</v>
      </c>
      <c r="AC2324" t="s">
        <v>629</v>
      </c>
      <c r="AD2324" t="s">
        <v>629</v>
      </c>
      <c r="AE2324" t="s">
        <v>614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423</v>
      </c>
      <c r="C2325" t="s">
        <v>68</v>
      </c>
      <c r="D2325" t="s">
        <v>473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451</v>
      </c>
      <c r="AC2325" t="s">
        <v>474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423</v>
      </c>
      <c r="C2326" t="s">
        <v>68</v>
      </c>
      <c r="D2326" t="s">
        <v>473</v>
      </c>
      <c r="E2326" t="s">
        <v>473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451</v>
      </c>
      <c r="AC2326" t="s">
        <v>474</v>
      </c>
      <c r="AD2326" t="s">
        <v>451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423</v>
      </c>
      <c r="C2327" t="s">
        <v>68</v>
      </c>
      <c r="D2327" t="s">
        <v>452</v>
      </c>
      <c r="E2327" t="s">
        <v>452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451</v>
      </c>
      <c r="AC2327" t="s">
        <v>474</v>
      </c>
      <c r="AD2327" t="s">
        <v>451</v>
      </c>
      <c r="AE2327" t="s">
        <v>614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423</v>
      </c>
      <c r="C2328" t="s">
        <v>68</v>
      </c>
      <c r="D2328" t="s">
        <v>604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451</v>
      </c>
      <c r="AC2328" t="s">
        <v>477</v>
      </c>
      <c r="AD2328" t="s">
        <v>141</v>
      </c>
      <c r="AE2328" t="s">
        <v>614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423</v>
      </c>
      <c r="C2329" t="s">
        <v>68</v>
      </c>
      <c r="D2329" t="s">
        <v>604</v>
      </c>
      <c r="E2329" t="s">
        <v>604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451</v>
      </c>
      <c r="AC2329" t="s">
        <v>477</v>
      </c>
      <c r="AD2329" t="s">
        <v>451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423</v>
      </c>
      <c r="C2330" t="s">
        <v>68</v>
      </c>
      <c r="D2330" t="s">
        <v>474</v>
      </c>
      <c r="E2330" t="s">
        <v>474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451</v>
      </c>
      <c r="AC2330" t="s">
        <v>477</v>
      </c>
      <c r="AD2330" t="s">
        <v>451</v>
      </c>
      <c r="AE2330" t="s">
        <v>614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423</v>
      </c>
      <c r="C2331" t="s">
        <v>68</v>
      </c>
      <c r="D2331" t="s">
        <v>477</v>
      </c>
      <c r="E2331" t="s">
        <v>477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451</v>
      </c>
      <c r="AC2331" t="s">
        <v>477</v>
      </c>
      <c r="AD2331" t="s">
        <v>477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423</v>
      </c>
      <c r="C2332" t="s">
        <v>68</v>
      </c>
      <c r="D2332" t="s">
        <v>472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451</v>
      </c>
      <c r="AC2332" t="s">
        <v>477</v>
      </c>
      <c r="AD2332" t="s">
        <v>477</v>
      </c>
      <c r="AE2332" t="s">
        <v>614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423</v>
      </c>
      <c r="C2333" t="s">
        <v>68</v>
      </c>
      <c r="D2333" t="s">
        <v>472</v>
      </c>
      <c r="E2333" t="s">
        <v>472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451</v>
      </c>
      <c r="AC2333" t="s">
        <v>472</v>
      </c>
      <c r="AD2333" t="s">
        <v>628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423</v>
      </c>
      <c r="C2334" t="s">
        <v>68</v>
      </c>
      <c r="D2334" t="s">
        <v>527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451</v>
      </c>
      <c r="AC2334" t="s">
        <v>472</v>
      </c>
      <c r="AD2334" t="s">
        <v>471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423</v>
      </c>
      <c r="C2335" t="s">
        <v>68</v>
      </c>
      <c r="D2335" t="s">
        <v>479</v>
      </c>
      <c r="E2335" t="s">
        <v>479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451</v>
      </c>
      <c r="AC2335" t="s">
        <v>472</v>
      </c>
      <c r="AD2335" t="s">
        <v>471</v>
      </c>
      <c r="AE2335" t="s">
        <v>614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424</v>
      </c>
      <c r="C2336" t="s">
        <v>52</v>
      </c>
      <c r="D2336" t="s">
        <v>450</v>
      </c>
      <c r="E2336" t="s">
        <v>450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451</v>
      </c>
      <c r="AC2336" t="s">
        <v>472</v>
      </c>
      <c r="AD2336" t="s">
        <v>450</v>
      </c>
      <c r="AE2336" t="s">
        <v>614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424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451</v>
      </c>
      <c r="AC2337" t="s">
        <v>472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424</v>
      </c>
      <c r="C2338" t="s">
        <v>52</v>
      </c>
      <c r="D2338" t="s">
        <v>451</v>
      </c>
      <c r="E2338" t="s">
        <v>451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451</v>
      </c>
      <c r="AC2338" t="s">
        <v>472</v>
      </c>
      <c r="AD2338" t="s">
        <v>141</v>
      </c>
      <c r="AE2338" t="s">
        <v>614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424</v>
      </c>
      <c r="C2339" t="s">
        <v>52</v>
      </c>
      <c r="D2339" t="s">
        <v>452</v>
      </c>
      <c r="E2339" t="s">
        <v>452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451</v>
      </c>
      <c r="AC2339" t="s">
        <v>472</v>
      </c>
      <c r="AD2339" t="s">
        <v>451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424</v>
      </c>
      <c r="C2340" t="s">
        <v>54</v>
      </c>
      <c r="D2340" t="s">
        <v>450</v>
      </c>
      <c r="E2340" t="s">
        <v>450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451</v>
      </c>
      <c r="AC2340" t="s">
        <v>472</v>
      </c>
      <c r="AD2340" t="s">
        <v>451</v>
      </c>
      <c r="AE2340" t="s">
        <v>614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424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451</v>
      </c>
      <c r="AC2341" t="s">
        <v>472</v>
      </c>
      <c r="AD2341" t="s">
        <v>473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424</v>
      </c>
      <c r="C2342" t="s">
        <v>54</v>
      </c>
      <c r="D2342" t="s">
        <v>451</v>
      </c>
      <c r="E2342" t="s">
        <v>451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451</v>
      </c>
      <c r="AC2342" t="s">
        <v>472</v>
      </c>
      <c r="AD2342" t="s">
        <v>473</v>
      </c>
      <c r="AE2342" t="s">
        <v>614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424</v>
      </c>
      <c r="C2343" t="s">
        <v>54</v>
      </c>
      <c r="D2343" t="s">
        <v>453</v>
      </c>
      <c r="E2343" t="s">
        <v>453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451</v>
      </c>
      <c r="AC2343" t="s">
        <v>472</v>
      </c>
      <c r="AD2343" t="s">
        <v>452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424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451</v>
      </c>
      <c r="AC2344" t="s">
        <v>472</v>
      </c>
      <c r="AD2344" t="s">
        <v>477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424</v>
      </c>
      <c r="C2345" t="s">
        <v>56</v>
      </c>
      <c r="D2345" t="s">
        <v>450</v>
      </c>
      <c r="E2345" t="s">
        <v>450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451</v>
      </c>
      <c r="AC2345" t="s">
        <v>472</v>
      </c>
      <c r="AD2345" t="s">
        <v>477</v>
      </c>
      <c r="AE2345" t="s">
        <v>614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424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451</v>
      </c>
      <c r="AC2346" t="s">
        <v>472</v>
      </c>
      <c r="AD2346" t="s">
        <v>472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424</v>
      </c>
      <c r="C2347" t="s">
        <v>56</v>
      </c>
      <c r="D2347" t="s">
        <v>451</v>
      </c>
      <c r="E2347" t="s">
        <v>451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451</v>
      </c>
      <c r="AC2347" t="s">
        <v>472</v>
      </c>
      <c r="AD2347" t="s">
        <v>472</v>
      </c>
      <c r="AE2347" t="s">
        <v>614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424</v>
      </c>
      <c r="C2348" t="s">
        <v>56</v>
      </c>
      <c r="D2348" t="s">
        <v>451</v>
      </c>
      <c r="E2348" t="s">
        <v>452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451</v>
      </c>
      <c r="AC2348" t="s">
        <v>614</v>
      </c>
      <c r="AD2348" t="s">
        <v>471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424</v>
      </c>
      <c r="C2349" t="s">
        <v>56</v>
      </c>
      <c r="D2349" t="s">
        <v>452</v>
      </c>
      <c r="E2349" t="s">
        <v>452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451</v>
      </c>
      <c r="AC2349" t="s">
        <v>614</v>
      </c>
      <c r="AD2349" t="s">
        <v>141</v>
      </c>
      <c r="AE2349" t="s">
        <v>614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424</v>
      </c>
      <c r="C2350" t="s">
        <v>56</v>
      </c>
      <c r="D2350" t="s">
        <v>453</v>
      </c>
      <c r="E2350" t="s">
        <v>453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451</v>
      </c>
      <c r="AC2350" t="s">
        <v>614</v>
      </c>
      <c r="AD2350" t="s">
        <v>451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424</v>
      </c>
      <c r="C2351" t="s">
        <v>58</v>
      </c>
      <c r="D2351" t="s">
        <v>450</v>
      </c>
      <c r="E2351" t="s">
        <v>450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451</v>
      </c>
      <c r="AC2351" t="s">
        <v>614</v>
      </c>
      <c r="AD2351" t="s">
        <v>451</v>
      </c>
      <c r="AE2351" t="s">
        <v>614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424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451</v>
      </c>
      <c r="AC2352" t="s">
        <v>614</v>
      </c>
      <c r="AD2352" t="s">
        <v>452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424</v>
      </c>
      <c r="C2353" t="s">
        <v>58</v>
      </c>
      <c r="D2353" t="s">
        <v>141</v>
      </c>
      <c r="E2353" t="s">
        <v>453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451</v>
      </c>
      <c r="AC2353" t="s">
        <v>614</v>
      </c>
      <c r="AD2353" t="s">
        <v>629</v>
      </c>
      <c r="AE2353" t="s">
        <v>614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424</v>
      </c>
      <c r="C2354" t="s">
        <v>58</v>
      </c>
      <c r="D2354" t="s">
        <v>451</v>
      </c>
      <c r="E2354" t="s">
        <v>471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451</v>
      </c>
      <c r="AC2354" t="s">
        <v>527</v>
      </c>
      <c r="AD2354" t="s">
        <v>451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424</v>
      </c>
      <c r="C2355" t="s">
        <v>58</v>
      </c>
      <c r="D2355" t="s">
        <v>451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451</v>
      </c>
      <c r="AC2355" t="s">
        <v>527</v>
      </c>
      <c r="AD2355" t="s">
        <v>451</v>
      </c>
      <c r="AE2355" t="s">
        <v>614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424</v>
      </c>
      <c r="C2356" t="s">
        <v>58</v>
      </c>
      <c r="D2356" t="s">
        <v>451</v>
      </c>
      <c r="E2356" t="s">
        <v>451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451</v>
      </c>
      <c r="AC2356" t="s">
        <v>527</v>
      </c>
      <c r="AD2356" t="s">
        <v>472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424</v>
      </c>
      <c r="C2357" t="s">
        <v>58</v>
      </c>
      <c r="D2357" t="s">
        <v>451</v>
      </c>
      <c r="E2357" t="s">
        <v>452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451</v>
      </c>
      <c r="AC2357" t="s">
        <v>479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424</v>
      </c>
      <c r="C2358" t="s">
        <v>58</v>
      </c>
      <c r="D2358" t="s">
        <v>452</v>
      </c>
      <c r="E2358" t="s">
        <v>452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451</v>
      </c>
      <c r="AC2358" t="s">
        <v>479</v>
      </c>
      <c r="AD2358" t="s">
        <v>141</v>
      </c>
      <c r="AE2358" t="s">
        <v>614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424</v>
      </c>
      <c r="C2359" t="s">
        <v>58</v>
      </c>
      <c r="D2359" t="s">
        <v>453</v>
      </c>
      <c r="E2359" t="s">
        <v>453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451</v>
      </c>
      <c r="AC2359" t="s">
        <v>479</v>
      </c>
      <c r="AD2359" t="s">
        <v>451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424</v>
      </c>
      <c r="C2360" t="s">
        <v>60</v>
      </c>
      <c r="D2360" t="s">
        <v>471</v>
      </c>
      <c r="E2360" t="s">
        <v>471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451</v>
      </c>
      <c r="AC2360" t="s">
        <v>479</v>
      </c>
      <c r="AD2360" t="s">
        <v>451</v>
      </c>
      <c r="AE2360" t="s">
        <v>614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424</v>
      </c>
      <c r="C2361" t="s">
        <v>60</v>
      </c>
      <c r="D2361" t="s">
        <v>471</v>
      </c>
      <c r="E2361" t="s">
        <v>451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451</v>
      </c>
      <c r="AC2361" t="s">
        <v>479</v>
      </c>
      <c r="AD2361" t="s">
        <v>472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424</v>
      </c>
      <c r="C2362" t="s">
        <v>60</v>
      </c>
      <c r="D2362" t="s">
        <v>450</v>
      </c>
      <c r="E2362" t="s">
        <v>450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451</v>
      </c>
      <c r="AC2362" t="s">
        <v>479</v>
      </c>
      <c r="AD2362" t="s">
        <v>479</v>
      </c>
      <c r="AE2362" t="s">
        <v>614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424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451</v>
      </c>
      <c r="AC2363" t="s">
        <v>475</v>
      </c>
      <c r="AD2363" t="s">
        <v>451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424</v>
      </c>
      <c r="C2364" t="s">
        <v>60</v>
      </c>
      <c r="D2364" t="s">
        <v>451</v>
      </c>
      <c r="E2364" t="s">
        <v>603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473</v>
      </c>
      <c r="AC2364" t="s">
        <v>471</v>
      </c>
      <c r="AD2364" t="s">
        <v>473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424</v>
      </c>
      <c r="C2365" t="s">
        <v>60</v>
      </c>
      <c r="D2365" t="s">
        <v>451</v>
      </c>
      <c r="E2365" t="s">
        <v>471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473</v>
      </c>
      <c r="AC2365" t="s">
        <v>141</v>
      </c>
      <c r="AD2365" t="s">
        <v>449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424</v>
      </c>
      <c r="C2366" t="s">
        <v>60</v>
      </c>
      <c r="D2366" t="s">
        <v>451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473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424</v>
      </c>
      <c r="C2367" t="s">
        <v>60</v>
      </c>
      <c r="D2367" t="s">
        <v>451</v>
      </c>
      <c r="E2367" t="s">
        <v>451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473</v>
      </c>
      <c r="AC2367" t="s">
        <v>141</v>
      </c>
      <c r="AD2367" t="s">
        <v>141</v>
      </c>
      <c r="AE2367" t="s">
        <v>614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424</v>
      </c>
      <c r="C2368" t="s">
        <v>60</v>
      </c>
      <c r="D2368" t="s">
        <v>451</v>
      </c>
      <c r="E2368" t="s">
        <v>473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473</v>
      </c>
      <c r="AC2368" t="s">
        <v>141</v>
      </c>
      <c r="AD2368" t="s">
        <v>451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424</v>
      </c>
      <c r="C2369" t="s">
        <v>60</v>
      </c>
      <c r="D2369" t="s">
        <v>451</v>
      </c>
      <c r="E2369" t="s">
        <v>472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473</v>
      </c>
      <c r="AC2369" t="s">
        <v>141</v>
      </c>
      <c r="AD2369" t="s">
        <v>473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424</v>
      </c>
      <c r="C2370" t="s">
        <v>60</v>
      </c>
      <c r="D2370" t="s">
        <v>452</v>
      </c>
      <c r="E2370" t="s">
        <v>452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473</v>
      </c>
      <c r="AC2370" t="s">
        <v>141</v>
      </c>
      <c r="AD2370" t="s">
        <v>473</v>
      </c>
      <c r="AE2370" t="s">
        <v>614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424</v>
      </c>
      <c r="C2371" t="s">
        <v>60</v>
      </c>
      <c r="D2371" t="s">
        <v>472</v>
      </c>
      <c r="E2371" t="s">
        <v>472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473</v>
      </c>
      <c r="AC2371" t="s">
        <v>630</v>
      </c>
      <c r="AD2371" t="s">
        <v>141</v>
      </c>
      <c r="AE2371" t="s">
        <v>614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424</v>
      </c>
      <c r="C2372" t="s">
        <v>60</v>
      </c>
      <c r="D2372" t="s">
        <v>527</v>
      </c>
      <c r="E2372" t="s">
        <v>527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473</v>
      </c>
      <c r="AC2372" t="s">
        <v>630</v>
      </c>
      <c r="AD2372" t="s">
        <v>451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424</v>
      </c>
      <c r="C2373" t="s">
        <v>60</v>
      </c>
      <c r="D2373" t="s">
        <v>479</v>
      </c>
      <c r="E2373" t="s">
        <v>479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473</v>
      </c>
      <c r="AC2373" t="s">
        <v>630</v>
      </c>
      <c r="AD2373" t="s">
        <v>473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424</v>
      </c>
      <c r="C2374" t="s">
        <v>60</v>
      </c>
      <c r="D2374" t="s">
        <v>453</v>
      </c>
      <c r="E2374" t="s">
        <v>453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473</v>
      </c>
      <c r="AC2374" t="s">
        <v>473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424</v>
      </c>
      <c r="C2375" t="s">
        <v>60</v>
      </c>
      <c r="D2375" t="s">
        <v>453</v>
      </c>
      <c r="E2375" t="s">
        <v>475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473</v>
      </c>
      <c r="AC2375" t="s">
        <v>473</v>
      </c>
      <c r="AD2375" t="s">
        <v>141</v>
      </c>
      <c r="AE2375" t="s">
        <v>614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424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473</v>
      </c>
      <c r="AC2376" t="s">
        <v>473</v>
      </c>
      <c r="AD2376" t="s">
        <v>451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424</v>
      </c>
      <c r="C2377" t="s">
        <v>62</v>
      </c>
      <c r="D2377" t="s">
        <v>471</v>
      </c>
      <c r="E2377" t="s">
        <v>471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473</v>
      </c>
      <c r="AC2377" t="s">
        <v>473</v>
      </c>
      <c r="AD2377" t="s">
        <v>473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424</v>
      </c>
      <c r="C2378" t="s">
        <v>62</v>
      </c>
      <c r="D2378" t="s">
        <v>450</v>
      </c>
      <c r="E2378" t="s">
        <v>450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473</v>
      </c>
      <c r="AC2378" t="s">
        <v>473</v>
      </c>
      <c r="AD2378" t="s">
        <v>473</v>
      </c>
      <c r="AE2378" t="s">
        <v>614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424</v>
      </c>
      <c r="C2379" t="s">
        <v>62</v>
      </c>
      <c r="D2379" t="s">
        <v>450</v>
      </c>
      <c r="E2379" t="s">
        <v>452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473</v>
      </c>
      <c r="AC2379" t="s">
        <v>473</v>
      </c>
      <c r="AD2379" t="s">
        <v>477</v>
      </c>
      <c r="AE2379" t="s">
        <v>614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424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473</v>
      </c>
      <c r="AC2380" t="s">
        <v>474</v>
      </c>
      <c r="AD2380" t="s">
        <v>473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424</v>
      </c>
      <c r="C2381" t="s">
        <v>62</v>
      </c>
      <c r="D2381" t="s">
        <v>141</v>
      </c>
      <c r="E2381" t="s">
        <v>472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473</v>
      </c>
      <c r="AC2381" t="s">
        <v>474</v>
      </c>
      <c r="AD2381" t="s">
        <v>473</v>
      </c>
      <c r="AE2381" t="s">
        <v>614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424</v>
      </c>
      <c r="C2382" t="s">
        <v>62</v>
      </c>
      <c r="D2382" t="s">
        <v>451</v>
      </c>
      <c r="E2382" t="s">
        <v>471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473</v>
      </c>
      <c r="AC2382" t="s">
        <v>477</v>
      </c>
      <c r="AD2382" t="s">
        <v>141</v>
      </c>
      <c r="AE2382" t="s">
        <v>614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424</v>
      </c>
      <c r="C2383" t="s">
        <v>62</v>
      </c>
      <c r="D2383" t="s">
        <v>451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473</v>
      </c>
      <c r="AC2383" t="s">
        <v>477</v>
      </c>
      <c r="AD2383" t="s">
        <v>473</v>
      </c>
      <c r="AE2383" t="s">
        <v>614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424</v>
      </c>
      <c r="C2384" t="s">
        <v>62</v>
      </c>
      <c r="D2384" t="s">
        <v>451</v>
      </c>
      <c r="E2384" t="s">
        <v>451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473</v>
      </c>
      <c r="AC2384" t="s">
        <v>472</v>
      </c>
      <c r="AD2384" t="s">
        <v>141</v>
      </c>
      <c r="AE2384" t="s">
        <v>614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424</v>
      </c>
      <c r="C2385" t="s">
        <v>62</v>
      </c>
      <c r="D2385" t="s">
        <v>451</v>
      </c>
      <c r="E2385" t="s">
        <v>473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473</v>
      </c>
      <c r="AC2385" t="s">
        <v>472</v>
      </c>
      <c r="AD2385" t="s">
        <v>451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424</v>
      </c>
      <c r="C2386" t="s">
        <v>62</v>
      </c>
      <c r="D2386" t="s">
        <v>451</v>
      </c>
      <c r="E2386" t="s">
        <v>604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473</v>
      </c>
      <c r="AC2386" t="s">
        <v>472</v>
      </c>
      <c r="AD2386" t="s">
        <v>473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424</v>
      </c>
      <c r="C2387" t="s">
        <v>62</v>
      </c>
      <c r="D2387" t="s">
        <v>451</v>
      </c>
      <c r="E2387" t="s">
        <v>472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473</v>
      </c>
      <c r="AC2387" t="s">
        <v>472</v>
      </c>
      <c r="AD2387" t="s">
        <v>473</v>
      </c>
      <c r="AE2387" t="s">
        <v>614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424</v>
      </c>
      <c r="C2388" t="s">
        <v>62</v>
      </c>
      <c r="D2388" t="s">
        <v>473</v>
      </c>
      <c r="E2388" t="s">
        <v>473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473</v>
      </c>
      <c r="AC2388" t="s">
        <v>614</v>
      </c>
      <c r="AD2388" t="s">
        <v>628</v>
      </c>
      <c r="AE2388" t="s">
        <v>614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424</v>
      </c>
      <c r="C2389" t="s">
        <v>62</v>
      </c>
      <c r="D2389" t="s">
        <v>452</v>
      </c>
      <c r="E2389" t="s">
        <v>452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473</v>
      </c>
      <c r="AC2389" t="s">
        <v>614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424</v>
      </c>
      <c r="C2390" t="s">
        <v>62</v>
      </c>
      <c r="D2390" t="s">
        <v>472</v>
      </c>
      <c r="E2390" t="s">
        <v>472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473</v>
      </c>
      <c r="AC2390" t="s">
        <v>614</v>
      </c>
      <c r="AD2390" t="s">
        <v>141</v>
      </c>
      <c r="AE2390" t="s">
        <v>614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424</v>
      </c>
      <c r="C2391" t="s">
        <v>62</v>
      </c>
      <c r="D2391" t="s">
        <v>479</v>
      </c>
      <c r="E2391" t="s">
        <v>479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473</v>
      </c>
      <c r="AC2391" t="s">
        <v>614</v>
      </c>
      <c r="AD2391" t="s">
        <v>451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424</v>
      </c>
      <c r="C2392" t="s">
        <v>62</v>
      </c>
      <c r="D2392" t="s">
        <v>453</v>
      </c>
      <c r="E2392" t="s">
        <v>453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473</v>
      </c>
      <c r="AC2392" t="s">
        <v>614</v>
      </c>
      <c r="AD2392" t="s">
        <v>473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424</v>
      </c>
      <c r="C2393" t="s">
        <v>64</v>
      </c>
      <c r="D2393" t="s">
        <v>450</v>
      </c>
      <c r="E2393" t="s">
        <v>450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473</v>
      </c>
      <c r="AC2393" t="s">
        <v>614</v>
      </c>
      <c r="AD2393" t="s">
        <v>473</v>
      </c>
      <c r="AE2393" t="s">
        <v>614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424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473</v>
      </c>
      <c r="AC2394" t="s">
        <v>479</v>
      </c>
      <c r="AD2394" t="s">
        <v>473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424</v>
      </c>
      <c r="C2395" t="s">
        <v>64</v>
      </c>
      <c r="D2395" t="s">
        <v>451</v>
      </c>
      <c r="E2395" t="s">
        <v>451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473</v>
      </c>
      <c r="AC2395" t="s">
        <v>479</v>
      </c>
      <c r="AD2395" t="s">
        <v>473</v>
      </c>
      <c r="AE2395" t="s">
        <v>614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424</v>
      </c>
      <c r="C2396" t="s">
        <v>64</v>
      </c>
      <c r="D2396" t="s">
        <v>451</v>
      </c>
      <c r="E2396" t="s">
        <v>472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452</v>
      </c>
      <c r="AC2396" t="s">
        <v>471</v>
      </c>
      <c r="AD2396" t="s">
        <v>452</v>
      </c>
      <c r="AE2396" t="s">
        <v>614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424</v>
      </c>
      <c r="C2397" t="s">
        <v>64</v>
      </c>
      <c r="D2397" t="s">
        <v>473</v>
      </c>
      <c r="E2397" t="s">
        <v>473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452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424</v>
      </c>
      <c r="C2398" t="s">
        <v>64</v>
      </c>
      <c r="D2398" t="s">
        <v>452</v>
      </c>
      <c r="E2398" t="s">
        <v>452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452</v>
      </c>
      <c r="AC2398" t="s">
        <v>141</v>
      </c>
      <c r="AD2398" t="s">
        <v>141</v>
      </c>
      <c r="AE2398" t="s">
        <v>614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424</v>
      </c>
      <c r="C2399" t="s">
        <v>64</v>
      </c>
      <c r="D2399" t="s">
        <v>472</v>
      </c>
      <c r="E2399" t="s">
        <v>472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452</v>
      </c>
      <c r="AC2399" t="s">
        <v>141</v>
      </c>
      <c r="AD2399" t="s">
        <v>452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424</v>
      </c>
      <c r="C2400" t="s">
        <v>64</v>
      </c>
      <c r="D2400" t="s">
        <v>453</v>
      </c>
      <c r="E2400" t="s">
        <v>453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452</v>
      </c>
      <c r="AC2400" t="s">
        <v>141</v>
      </c>
      <c r="AD2400" t="s">
        <v>452</v>
      </c>
      <c r="AE2400" t="s">
        <v>614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424</v>
      </c>
      <c r="C2401" t="s">
        <v>66</v>
      </c>
      <c r="D2401" t="s">
        <v>450</v>
      </c>
      <c r="E2401" t="s">
        <v>450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452</v>
      </c>
      <c r="AC2401" t="s">
        <v>630</v>
      </c>
      <c r="AD2401" t="s">
        <v>452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424</v>
      </c>
      <c r="C2402" t="s">
        <v>66</v>
      </c>
      <c r="D2402" t="s">
        <v>450</v>
      </c>
      <c r="E2402" t="s">
        <v>451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452</v>
      </c>
      <c r="AC2402" t="s">
        <v>473</v>
      </c>
      <c r="AD2402" t="s">
        <v>452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424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452</v>
      </c>
      <c r="AC2403" t="s">
        <v>473</v>
      </c>
      <c r="AD2403" t="s">
        <v>452</v>
      </c>
      <c r="AE2403" t="s">
        <v>614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424</v>
      </c>
      <c r="C2404" t="s">
        <v>66</v>
      </c>
      <c r="D2404" t="s">
        <v>451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452</v>
      </c>
      <c r="AC2404" t="s">
        <v>452</v>
      </c>
      <c r="AD2404" t="s">
        <v>141</v>
      </c>
      <c r="AE2404" t="s">
        <v>614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424</v>
      </c>
      <c r="C2405" t="s">
        <v>66</v>
      </c>
      <c r="D2405" t="s">
        <v>451</v>
      </c>
      <c r="E2405" t="s">
        <v>451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452</v>
      </c>
      <c r="AC2405" t="s">
        <v>452</v>
      </c>
      <c r="AD2405" t="s">
        <v>452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424</v>
      </c>
      <c r="C2406" t="s">
        <v>66</v>
      </c>
      <c r="D2406" t="s">
        <v>473</v>
      </c>
      <c r="E2406" t="s">
        <v>473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452</v>
      </c>
      <c r="AC2406" t="s">
        <v>452</v>
      </c>
      <c r="AD2406" t="s">
        <v>452</v>
      </c>
      <c r="AE2406" t="s">
        <v>614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424</v>
      </c>
      <c r="C2407" t="s">
        <v>66</v>
      </c>
      <c r="D2407" t="s">
        <v>452</v>
      </c>
      <c r="E2407" t="s">
        <v>452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452</v>
      </c>
      <c r="AC2407" t="s">
        <v>629</v>
      </c>
      <c r="AD2407" t="s">
        <v>141</v>
      </c>
      <c r="AE2407" t="s">
        <v>614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424</v>
      </c>
      <c r="C2408" t="s">
        <v>66</v>
      </c>
      <c r="D2408" t="s">
        <v>604</v>
      </c>
      <c r="E2408" t="s">
        <v>604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452</v>
      </c>
      <c r="AC2408" t="s">
        <v>629</v>
      </c>
      <c r="AD2408" t="s">
        <v>452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424</v>
      </c>
      <c r="C2409" t="s">
        <v>66</v>
      </c>
      <c r="D2409" t="s">
        <v>472</v>
      </c>
      <c r="E2409" t="s">
        <v>472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452</v>
      </c>
      <c r="AC2409" t="s">
        <v>629</v>
      </c>
      <c r="AD2409" t="s">
        <v>452</v>
      </c>
      <c r="AE2409" t="s">
        <v>614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424</v>
      </c>
      <c r="C2410" t="s">
        <v>66</v>
      </c>
      <c r="D2410" t="s">
        <v>479</v>
      </c>
      <c r="E2410" t="s">
        <v>479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452</v>
      </c>
      <c r="AC2410" t="s">
        <v>474</v>
      </c>
      <c r="AD2410" t="s">
        <v>452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424</v>
      </c>
      <c r="C2411" t="s">
        <v>68</v>
      </c>
      <c r="D2411" t="s">
        <v>450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452</v>
      </c>
      <c r="AC2411" t="s">
        <v>477</v>
      </c>
      <c r="AD2411" t="s">
        <v>452</v>
      </c>
      <c r="AE2411" t="s">
        <v>614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424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452</v>
      </c>
      <c r="AC2412" t="s">
        <v>472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424</v>
      </c>
      <c r="C2413" t="s">
        <v>68</v>
      </c>
      <c r="D2413" t="s">
        <v>141</v>
      </c>
      <c r="E2413" t="s">
        <v>451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452</v>
      </c>
      <c r="AC2413" t="s">
        <v>472</v>
      </c>
      <c r="AD2413" t="s">
        <v>141</v>
      </c>
      <c r="AE2413" t="s">
        <v>614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424</v>
      </c>
      <c r="C2414" t="s">
        <v>68</v>
      </c>
      <c r="D2414" t="s">
        <v>141</v>
      </c>
      <c r="E2414" t="s">
        <v>472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452</v>
      </c>
      <c r="AC2414" t="s">
        <v>472</v>
      </c>
      <c r="AD2414" t="s">
        <v>452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424</v>
      </c>
      <c r="C2415" t="s">
        <v>68</v>
      </c>
      <c r="D2415" t="s">
        <v>141</v>
      </c>
      <c r="E2415" t="s">
        <v>479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452</v>
      </c>
      <c r="AC2415" t="s">
        <v>472</v>
      </c>
      <c r="AD2415" t="s">
        <v>452</v>
      </c>
      <c r="AE2415" t="s">
        <v>614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424</v>
      </c>
      <c r="C2416" t="s">
        <v>68</v>
      </c>
      <c r="D2416" t="s">
        <v>451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452</v>
      </c>
      <c r="AC2416" t="s">
        <v>614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424</v>
      </c>
      <c r="C2417" t="s">
        <v>68</v>
      </c>
      <c r="D2417" t="s">
        <v>451</v>
      </c>
      <c r="E2417" t="s">
        <v>451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452</v>
      </c>
      <c r="AC2417" t="s">
        <v>614</v>
      </c>
      <c r="AD2417" t="s">
        <v>141</v>
      </c>
      <c r="AE2417" t="s">
        <v>614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424</v>
      </c>
      <c r="C2418" t="s">
        <v>68</v>
      </c>
      <c r="D2418" t="s">
        <v>451</v>
      </c>
      <c r="E2418" t="s">
        <v>473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452</v>
      </c>
      <c r="AC2418" t="s">
        <v>614</v>
      </c>
      <c r="AD2418" t="s">
        <v>452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424</v>
      </c>
      <c r="C2419" t="s">
        <v>68</v>
      </c>
      <c r="D2419" t="s">
        <v>451</v>
      </c>
      <c r="E2419" t="s">
        <v>472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452</v>
      </c>
      <c r="AC2419" t="s">
        <v>614</v>
      </c>
      <c r="AD2419" t="s">
        <v>452</v>
      </c>
      <c r="AE2419" t="s">
        <v>614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424</v>
      </c>
      <c r="C2420" t="s">
        <v>68</v>
      </c>
      <c r="D2420" t="s">
        <v>473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452</v>
      </c>
      <c r="AC2420" t="s">
        <v>479</v>
      </c>
      <c r="AD2420" t="s">
        <v>452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424</v>
      </c>
      <c r="C2421" t="s">
        <v>68</v>
      </c>
      <c r="D2421" t="s">
        <v>473</v>
      </c>
      <c r="E2421" t="s">
        <v>473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452</v>
      </c>
      <c r="AC2421" t="s">
        <v>479</v>
      </c>
      <c r="AD2421" t="s">
        <v>479</v>
      </c>
      <c r="AE2421" t="s">
        <v>614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424</v>
      </c>
      <c r="C2422" t="s">
        <v>68</v>
      </c>
      <c r="D2422" t="s">
        <v>452</v>
      </c>
      <c r="E2422" t="s">
        <v>452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629</v>
      </c>
      <c r="AC2422" t="s">
        <v>471</v>
      </c>
      <c r="AD2422" t="s">
        <v>629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424</v>
      </c>
      <c r="C2423" t="s">
        <v>68</v>
      </c>
      <c r="D2423" t="s">
        <v>472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629</v>
      </c>
      <c r="AC2423" t="s">
        <v>141</v>
      </c>
      <c r="AD2423" t="s">
        <v>471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424</v>
      </c>
      <c r="C2424" t="s">
        <v>68</v>
      </c>
      <c r="D2424" t="s">
        <v>472</v>
      </c>
      <c r="E2424" t="s">
        <v>472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629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424</v>
      </c>
      <c r="C2425" t="s">
        <v>68</v>
      </c>
      <c r="D2425" t="s">
        <v>527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629</v>
      </c>
      <c r="AC2425" t="s">
        <v>141</v>
      </c>
      <c r="AD2425" t="s">
        <v>141</v>
      </c>
      <c r="AE2425" t="s">
        <v>614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425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629</v>
      </c>
      <c r="AC2426" t="s">
        <v>141</v>
      </c>
      <c r="AD2426" t="s">
        <v>451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425</v>
      </c>
      <c r="C2427" t="s">
        <v>52</v>
      </c>
      <c r="D2427" t="s">
        <v>141</v>
      </c>
      <c r="E2427" t="s">
        <v>451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629</v>
      </c>
      <c r="AC2427" t="s">
        <v>141</v>
      </c>
      <c r="AD2427" t="s">
        <v>451</v>
      </c>
      <c r="AE2427" t="s">
        <v>614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425</v>
      </c>
      <c r="C2428" t="s">
        <v>52</v>
      </c>
      <c r="D2428" t="s">
        <v>451</v>
      </c>
      <c r="E2428" t="s">
        <v>451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629</v>
      </c>
      <c r="AC2428" t="s">
        <v>141</v>
      </c>
      <c r="AD2428" t="s">
        <v>629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425</v>
      </c>
      <c r="C2429" t="s">
        <v>52</v>
      </c>
      <c r="D2429" t="s">
        <v>479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629</v>
      </c>
      <c r="AC2429" t="s">
        <v>141</v>
      </c>
      <c r="AD2429" t="s">
        <v>629</v>
      </c>
      <c r="AE2429" t="s">
        <v>614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425</v>
      </c>
      <c r="C2430" t="s">
        <v>52</v>
      </c>
      <c r="D2430" t="s">
        <v>479</v>
      </c>
      <c r="E2430" t="s">
        <v>479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629</v>
      </c>
      <c r="AC2430" t="s">
        <v>630</v>
      </c>
      <c r="AD2430" t="s">
        <v>629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425</v>
      </c>
      <c r="C2431" t="s">
        <v>52</v>
      </c>
      <c r="D2431" t="s">
        <v>453</v>
      </c>
      <c r="E2431" t="s">
        <v>453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629</v>
      </c>
      <c r="AC2431" t="s">
        <v>630</v>
      </c>
      <c r="AD2431" t="s">
        <v>629</v>
      </c>
      <c r="AE2431" t="s">
        <v>614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425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629</v>
      </c>
      <c r="AC2432" t="s">
        <v>452</v>
      </c>
      <c r="AD2432" t="s">
        <v>141</v>
      </c>
      <c r="AE2432" t="s">
        <v>614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425</v>
      </c>
      <c r="C2433" t="s">
        <v>54</v>
      </c>
      <c r="D2433" t="s">
        <v>451</v>
      </c>
      <c r="E2433" t="s">
        <v>451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629</v>
      </c>
      <c r="AC2433" t="s">
        <v>452</v>
      </c>
      <c r="AD2433" t="s">
        <v>629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425</v>
      </c>
      <c r="C2434" t="s">
        <v>54</v>
      </c>
      <c r="D2434" t="s">
        <v>527</v>
      </c>
      <c r="E2434" t="s">
        <v>527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629</v>
      </c>
      <c r="AC2434" t="s">
        <v>629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425</v>
      </c>
      <c r="C2435" t="s">
        <v>54</v>
      </c>
      <c r="D2435" t="s">
        <v>453</v>
      </c>
      <c r="E2435" t="s">
        <v>453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629</v>
      </c>
      <c r="AC2435" t="s">
        <v>629</v>
      </c>
      <c r="AD2435" t="s">
        <v>141</v>
      </c>
      <c r="AE2435" t="s">
        <v>614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425</v>
      </c>
      <c r="C2436" t="s">
        <v>56</v>
      </c>
      <c r="D2436" t="s">
        <v>450</v>
      </c>
      <c r="E2436" t="s">
        <v>450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629</v>
      </c>
      <c r="AC2436" t="s">
        <v>629</v>
      </c>
      <c r="AD2436" t="s">
        <v>451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425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629</v>
      </c>
      <c r="AC2437" t="s">
        <v>629</v>
      </c>
      <c r="AD2437" t="s">
        <v>629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425</v>
      </c>
      <c r="C2438" t="s">
        <v>56</v>
      </c>
      <c r="D2438" t="s">
        <v>451</v>
      </c>
      <c r="E2438" t="s">
        <v>451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629</v>
      </c>
      <c r="AC2438" t="s">
        <v>629</v>
      </c>
      <c r="AD2438" t="s">
        <v>629</v>
      </c>
      <c r="AE2438" t="s">
        <v>614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425</v>
      </c>
      <c r="C2439" t="s">
        <v>56</v>
      </c>
      <c r="D2439" t="s">
        <v>452</v>
      </c>
      <c r="E2439" t="s">
        <v>452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629</v>
      </c>
      <c r="AC2439" t="s">
        <v>629</v>
      </c>
      <c r="AD2439" t="s">
        <v>472</v>
      </c>
      <c r="AE2439" t="s">
        <v>614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425</v>
      </c>
      <c r="C2440" t="s">
        <v>56</v>
      </c>
      <c r="D2440" t="s">
        <v>472</v>
      </c>
      <c r="E2440" t="s">
        <v>472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629</v>
      </c>
      <c r="AC2440" t="s">
        <v>472</v>
      </c>
      <c r="AD2440" t="s">
        <v>629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425</v>
      </c>
      <c r="C2441" t="s">
        <v>56</v>
      </c>
      <c r="D2441" t="s">
        <v>453</v>
      </c>
      <c r="E2441" t="s">
        <v>453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629</v>
      </c>
      <c r="AC2441" t="s">
        <v>472</v>
      </c>
      <c r="AD2441" t="s">
        <v>629</v>
      </c>
      <c r="AE2441" t="s">
        <v>614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425</v>
      </c>
      <c r="C2442" t="s">
        <v>58</v>
      </c>
      <c r="D2442" t="s">
        <v>471</v>
      </c>
      <c r="E2442" t="s">
        <v>451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629</v>
      </c>
      <c r="AC2442" t="s">
        <v>614</v>
      </c>
      <c r="AD2442" t="s">
        <v>141</v>
      </c>
      <c r="AE2442" t="s">
        <v>614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425</v>
      </c>
      <c r="C2443" t="s">
        <v>58</v>
      </c>
      <c r="D2443" t="s">
        <v>450</v>
      </c>
      <c r="E2443" t="s">
        <v>450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629</v>
      </c>
      <c r="AC2443" t="s">
        <v>614</v>
      </c>
      <c r="AD2443" t="s">
        <v>629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425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629</v>
      </c>
      <c r="AC2444" t="s">
        <v>614</v>
      </c>
      <c r="AD2444" t="s">
        <v>629</v>
      </c>
      <c r="AE2444" t="s">
        <v>614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425</v>
      </c>
      <c r="C2445" t="s">
        <v>58</v>
      </c>
      <c r="D2445" t="s">
        <v>141</v>
      </c>
      <c r="E2445" t="s">
        <v>451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629</v>
      </c>
      <c r="AC2445" t="s">
        <v>614</v>
      </c>
      <c r="AD2445" t="s">
        <v>472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425</v>
      </c>
      <c r="C2446" t="s">
        <v>58</v>
      </c>
      <c r="D2446" t="s">
        <v>476</v>
      </c>
      <c r="E2446" t="s">
        <v>476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629</v>
      </c>
      <c r="AC2446" t="s">
        <v>475</v>
      </c>
      <c r="AD2446" t="s">
        <v>629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425</v>
      </c>
      <c r="C2447" t="s">
        <v>58</v>
      </c>
      <c r="D2447" t="s">
        <v>451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474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425</v>
      </c>
      <c r="C2448" t="s">
        <v>58</v>
      </c>
      <c r="D2448" t="s">
        <v>451</v>
      </c>
      <c r="E2448" t="s">
        <v>451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474</v>
      </c>
      <c r="AC2448" t="s">
        <v>141</v>
      </c>
      <c r="AD2448" t="s">
        <v>141</v>
      </c>
      <c r="AE2448" t="s">
        <v>614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425</v>
      </c>
      <c r="C2449" t="s">
        <v>58</v>
      </c>
      <c r="D2449" t="s">
        <v>452</v>
      </c>
      <c r="E2449" t="s">
        <v>452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474</v>
      </c>
      <c r="AC2449" t="s">
        <v>141</v>
      </c>
      <c r="AD2449" t="s">
        <v>474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425</v>
      </c>
      <c r="C2450" t="s">
        <v>58</v>
      </c>
      <c r="D2450" t="s">
        <v>472</v>
      </c>
      <c r="E2450" t="s">
        <v>472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474</v>
      </c>
      <c r="AC2450" t="s">
        <v>141</v>
      </c>
      <c r="AD2450" t="s">
        <v>477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425</v>
      </c>
      <c r="C2451" t="s">
        <v>58</v>
      </c>
      <c r="D2451" t="s">
        <v>453</v>
      </c>
      <c r="E2451" t="s">
        <v>453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474</v>
      </c>
      <c r="AC2451" t="s">
        <v>141</v>
      </c>
      <c r="AD2451" t="s">
        <v>472</v>
      </c>
      <c r="AE2451" t="s">
        <v>614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425</v>
      </c>
      <c r="C2452" t="s">
        <v>60</v>
      </c>
      <c r="D2452" t="s">
        <v>471</v>
      </c>
      <c r="E2452" t="s">
        <v>451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474</v>
      </c>
      <c r="AC2452" t="s">
        <v>630</v>
      </c>
      <c r="AD2452" t="s">
        <v>474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425</v>
      </c>
      <c r="C2453" t="s">
        <v>60</v>
      </c>
      <c r="D2453" t="s">
        <v>450</v>
      </c>
      <c r="E2453" t="s">
        <v>450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474</v>
      </c>
      <c r="AC2453" t="s">
        <v>473</v>
      </c>
      <c r="AD2453" t="s">
        <v>474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425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474</v>
      </c>
      <c r="AC2454" t="s">
        <v>629</v>
      </c>
      <c r="AD2454" t="s">
        <v>474</v>
      </c>
      <c r="AE2454" t="s">
        <v>614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425</v>
      </c>
      <c r="C2455" t="s">
        <v>60</v>
      </c>
      <c r="D2455" t="s">
        <v>141</v>
      </c>
      <c r="E2455" t="s">
        <v>451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474</v>
      </c>
      <c r="AC2455" t="s">
        <v>474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425</v>
      </c>
      <c r="C2456" t="s">
        <v>60</v>
      </c>
      <c r="D2456" t="s">
        <v>451</v>
      </c>
      <c r="E2456" t="s">
        <v>471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474</v>
      </c>
      <c r="AC2456" t="s">
        <v>474</v>
      </c>
      <c r="AD2456" t="s">
        <v>474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425</v>
      </c>
      <c r="C2457" t="s">
        <v>60</v>
      </c>
      <c r="D2457" t="s">
        <v>451</v>
      </c>
      <c r="E2457" t="s">
        <v>450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474</v>
      </c>
      <c r="AC2457" t="s">
        <v>474</v>
      </c>
      <c r="AD2457" t="s">
        <v>474</v>
      </c>
      <c r="AE2457" t="s">
        <v>614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425</v>
      </c>
      <c r="C2458" t="s">
        <v>60</v>
      </c>
      <c r="D2458" t="s">
        <v>451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474</v>
      </c>
      <c r="AC2458" t="s">
        <v>477</v>
      </c>
      <c r="AD2458" t="s">
        <v>474</v>
      </c>
      <c r="AE2458" t="s">
        <v>614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425</v>
      </c>
      <c r="C2459" t="s">
        <v>60</v>
      </c>
      <c r="D2459" t="s">
        <v>451</v>
      </c>
      <c r="E2459" t="s">
        <v>451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474</v>
      </c>
      <c r="AC2459" t="s">
        <v>472</v>
      </c>
      <c r="AD2459" t="s">
        <v>474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425</v>
      </c>
      <c r="C2460" t="s">
        <v>60</v>
      </c>
      <c r="D2460" t="s">
        <v>451</v>
      </c>
      <c r="E2460" t="s">
        <v>452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474</v>
      </c>
      <c r="AC2460" t="s">
        <v>614</v>
      </c>
      <c r="AD2460" t="s">
        <v>141</v>
      </c>
      <c r="AE2460" t="s">
        <v>614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425</v>
      </c>
      <c r="C2461" t="s">
        <v>60</v>
      </c>
      <c r="D2461" t="s">
        <v>451</v>
      </c>
      <c r="E2461" t="s">
        <v>604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474</v>
      </c>
      <c r="AC2461" t="s">
        <v>614</v>
      </c>
      <c r="AD2461" t="s">
        <v>474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425</v>
      </c>
      <c r="C2462" t="s">
        <v>60</v>
      </c>
      <c r="D2462" t="s">
        <v>451</v>
      </c>
      <c r="E2462" t="s">
        <v>472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474</v>
      </c>
      <c r="AC2462" t="s">
        <v>479</v>
      </c>
      <c r="AD2462" t="s">
        <v>474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425</v>
      </c>
      <c r="C2463" t="s">
        <v>60</v>
      </c>
      <c r="D2463" t="s">
        <v>451</v>
      </c>
      <c r="E2463" t="s">
        <v>527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477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425</v>
      </c>
      <c r="C2464" t="s">
        <v>60</v>
      </c>
      <c r="D2464" t="s">
        <v>473</v>
      </c>
      <c r="E2464" t="s">
        <v>473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477</v>
      </c>
      <c r="AC2464" t="s">
        <v>141</v>
      </c>
      <c r="AD2464" t="s">
        <v>141</v>
      </c>
      <c r="AE2464" t="s">
        <v>614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425</v>
      </c>
      <c r="C2465" t="s">
        <v>60</v>
      </c>
      <c r="D2465" t="s">
        <v>452</v>
      </c>
      <c r="E2465" t="s">
        <v>452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477</v>
      </c>
      <c r="AC2465" t="s">
        <v>141</v>
      </c>
      <c r="AD2465" t="s">
        <v>477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425</v>
      </c>
      <c r="C2466" t="s">
        <v>60</v>
      </c>
      <c r="D2466" t="s">
        <v>472</v>
      </c>
      <c r="E2466" t="s">
        <v>472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477</v>
      </c>
      <c r="AC2466" t="s">
        <v>141</v>
      </c>
      <c r="AD2466" t="s">
        <v>477</v>
      </c>
      <c r="AE2466" t="s">
        <v>614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425</v>
      </c>
      <c r="C2467" t="s">
        <v>60</v>
      </c>
      <c r="D2467" t="s">
        <v>479</v>
      </c>
      <c r="E2467" t="s">
        <v>479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477</v>
      </c>
      <c r="AC2467" t="s">
        <v>630</v>
      </c>
      <c r="AD2467" t="s">
        <v>477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425</v>
      </c>
      <c r="C2468" t="s">
        <v>60</v>
      </c>
      <c r="D2468" t="s">
        <v>453</v>
      </c>
      <c r="E2468" t="s">
        <v>453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477</v>
      </c>
      <c r="AC2468" t="s">
        <v>630</v>
      </c>
      <c r="AD2468" t="s">
        <v>477</v>
      </c>
      <c r="AE2468" t="s">
        <v>614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425</v>
      </c>
      <c r="C2469" t="s">
        <v>60</v>
      </c>
      <c r="D2469" t="s">
        <v>475</v>
      </c>
      <c r="E2469" t="s">
        <v>475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477</v>
      </c>
      <c r="AC2469" t="s">
        <v>473</v>
      </c>
      <c r="AD2469" t="s">
        <v>477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425</v>
      </c>
      <c r="C2470" t="s">
        <v>62</v>
      </c>
      <c r="D2470" t="s">
        <v>471</v>
      </c>
      <c r="E2470" t="s">
        <v>471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477</v>
      </c>
      <c r="AC2470" t="s">
        <v>473</v>
      </c>
      <c r="AD2470" t="s">
        <v>477</v>
      </c>
      <c r="AE2470" t="s">
        <v>614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425</v>
      </c>
      <c r="C2471" t="s">
        <v>62</v>
      </c>
      <c r="D2471" t="s">
        <v>471</v>
      </c>
      <c r="E2471" t="s">
        <v>451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477</v>
      </c>
      <c r="AC2471" t="s">
        <v>474</v>
      </c>
      <c r="AD2471" t="s">
        <v>477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425</v>
      </c>
      <c r="C2472" t="s">
        <v>62</v>
      </c>
      <c r="D2472" t="s">
        <v>450</v>
      </c>
      <c r="E2472" t="s">
        <v>450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477</v>
      </c>
      <c r="AC2472" t="s">
        <v>477</v>
      </c>
      <c r="AD2472" t="s">
        <v>471</v>
      </c>
      <c r="AE2472" t="s">
        <v>614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425</v>
      </c>
      <c r="C2473" t="s">
        <v>62</v>
      </c>
      <c r="D2473" t="s">
        <v>450</v>
      </c>
      <c r="E2473" t="s">
        <v>452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477</v>
      </c>
      <c r="AC2473" t="s">
        <v>477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425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477</v>
      </c>
      <c r="AC2474" t="s">
        <v>477</v>
      </c>
      <c r="AD2474" t="s">
        <v>141</v>
      </c>
      <c r="AE2474" t="s">
        <v>614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425</v>
      </c>
      <c r="C2475" t="s">
        <v>62</v>
      </c>
      <c r="D2475" t="s">
        <v>451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477</v>
      </c>
      <c r="AC2475" t="s">
        <v>477</v>
      </c>
      <c r="AD2475" t="s">
        <v>474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425</v>
      </c>
      <c r="C2476" t="s">
        <v>62</v>
      </c>
      <c r="D2476" t="s">
        <v>451</v>
      </c>
      <c r="E2476" t="s">
        <v>451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477</v>
      </c>
      <c r="AC2476" t="s">
        <v>477</v>
      </c>
      <c r="AD2476" t="s">
        <v>477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425</v>
      </c>
      <c r="C2477" t="s">
        <v>62</v>
      </c>
      <c r="D2477" t="s">
        <v>473</v>
      </c>
      <c r="E2477" t="s">
        <v>473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477</v>
      </c>
      <c r="AC2477" t="s">
        <v>477</v>
      </c>
      <c r="AD2477" t="s">
        <v>477</v>
      </c>
      <c r="AE2477" t="s">
        <v>614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425</v>
      </c>
      <c r="C2478" t="s">
        <v>62</v>
      </c>
      <c r="D2478" t="s">
        <v>452</v>
      </c>
      <c r="E2478" t="s">
        <v>452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477</v>
      </c>
      <c r="AC2478" t="s">
        <v>472</v>
      </c>
      <c r="AD2478" t="s">
        <v>141</v>
      </c>
      <c r="AE2478" t="s">
        <v>614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425</v>
      </c>
      <c r="C2479" t="s">
        <v>62</v>
      </c>
      <c r="D2479" t="s">
        <v>474</v>
      </c>
      <c r="E2479" t="s">
        <v>474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477</v>
      </c>
      <c r="AC2479" t="s">
        <v>472</v>
      </c>
      <c r="AD2479" t="s">
        <v>477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425</v>
      </c>
      <c r="C2480" t="s">
        <v>62</v>
      </c>
      <c r="D2480" t="s">
        <v>477</v>
      </c>
      <c r="E2480" t="s">
        <v>477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477</v>
      </c>
      <c r="AC2480" t="s">
        <v>472</v>
      </c>
      <c r="AD2480" t="s">
        <v>477</v>
      </c>
      <c r="AE2480" t="s">
        <v>614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425</v>
      </c>
      <c r="C2481" t="s">
        <v>62</v>
      </c>
      <c r="D2481" t="s">
        <v>472</v>
      </c>
      <c r="E2481" t="s">
        <v>472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477</v>
      </c>
      <c r="AC2481" t="s">
        <v>614</v>
      </c>
      <c r="AD2481" t="s">
        <v>471</v>
      </c>
      <c r="AE2481" t="s">
        <v>614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425</v>
      </c>
      <c r="C2482" t="s">
        <v>62</v>
      </c>
      <c r="D2482" t="s">
        <v>472</v>
      </c>
      <c r="E2482" t="s">
        <v>527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477</v>
      </c>
      <c r="AC2482" t="s">
        <v>614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425</v>
      </c>
      <c r="C2483" t="s">
        <v>62</v>
      </c>
      <c r="D2483" t="s">
        <v>479</v>
      </c>
      <c r="E2483" t="s">
        <v>479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477</v>
      </c>
      <c r="AC2483" t="s">
        <v>614</v>
      </c>
      <c r="AD2483" t="s">
        <v>141</v>
      </c>
      <c r="AE2483" t="s">
        <v>614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425</v>
      </c>
      <c r="C2484" t="s">
        <v>62</v>
      </c>
      <c r="D2484" t="s">
        <v>475</v>
      </c>
      <c r="E2484" t="s">
        <v>475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477</v>
      </c>
      <c r="AC2484" t="s">
        <v>614</v>
      </c>
      <c r="AD2484" t="s">
        <v>477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425</v>
      </c>
      <c r="C2485" t="s">
        <v>64</v>
      </c>
      <c r="D2485" t="s">
        <v>471</v>
      </c>
      <c r="E2485" t="s">
        <v>471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477</v>
      </c>
      <c r="AC2485" t="s">
        <v>614</v>
      </c>
      <c r="AD2485" t="s">
        <v>477</v>
      </c>
      <c r="AE2485" t="s">
        <v>614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425</v>
      </c>
      <c r="C2486" t="s">
        <v>64</v>
      </c>
      <c r="D2486" t="s">
        <v>450</v>
      </c>
      <c r="E2486" t="s">
        <v>450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477</v>
      </c>
      <c r="AC2486" t="s">
        <v>479</v>
      </c>
      <c r="AD2486" t="s">
        <v>450</v>
      </c>
      <c r="AE2486" t="s">
        <v>614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425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477</v>
      </c>
      <c r="AC2487" t="s">
        <v>479</v>
      </c>
      <c r="AD2487" t="s">
        <v>477</v>
      </c>
      <c r="AE2487" t="s">
        <v>614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425</v>
      </c>
      <c r="C2488" t="s">
        <v>64</v>
      </c>
      <c r="D2488" t="s">
        <v>451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472</v>
      </c>
      <c r="AC2488" t="s">
        <v>471</v>
      </c>
      <c r="AD2488" t="s">
        <v>141</v>
      </c>
      <c r="AE2488" t="s">
        <v>614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425</v>
      </c>
      <c r="C2489" t="s">
        <v>64</v>
      </c>
      <c r="D2489" t="s">
        <v>451</v>
      </c>
      <c r="E2489" t="s">
        <v>451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472</v>
      </c>
      <c r="AC2489" t="s">
        <v>471</v>
      </c>
      <c r="AD2489" t="s">
        <v>472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425</v>
      </c>
      <c r="C2490" t="s">
        <v>64</v>
      </c>
      <c r="D2490" t="s">
        <v>473</v>
      </c>
      <c r="E2490" t="s">
        <v>473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472</v>
      </c>
      <c r="AC2490" t="s">
        <v>471</v>
      </c>
      <c r="AD2490" t="s">
        <v>472</v>
      </c>
      <c r="AE2490" t="s">
        <v>614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425</v>
      </c>
      <c r="C2491" t="s">
        <v>64</v>
      </c>
      <c r="D2491" t="s">
        <v>604</v>
      </c>
      <c r="E2491" t="s">
        <v>604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472</v>
      </c>
      <c r="AC2491" t="s">
        <v>450</v>
      </c>
      <c r="AD2491" t="s">
        <v>472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425</v>
      </c>
      <c r="C2492" t="s">
        <v>64</v>
      </c>
      <c r="D2492" t="s">
        <v>474</v>
      </c>
      <c r="E2492" t="s">
        <v>474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472</v>
      </c>
      <c r="AC2492" t="s">
        <v>141</v>
      </c>
      <c r="AD2492" t="s">
        <v>471</v>
      </c>
      <c r="AE2492" t="s">
        <v>614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425</v>
      </c>
      <c r="C2493" t="s">
        <v>64</v>
      </c>
      <c r="D2493" t="s">
        <v>477</v>
      </c>
      <c r="E2493" t="s">
        <v>477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472</v>
      </c>
      <c r="AC2493" t="s">
        <v>141</v>
      </c>
      <c r="AD2493" t="s">
        <v>450</v>
      </c>
      <c r="AE2493" t="s">
        <v>614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425</v>
      </c>
      <c r="C2494" t="s">
        <v>64</v>
      </c>
      <c r="D2494" t="s">
        <v>472</v>
      </c>
      <c r="E2494" t="s">
        <v>472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472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425</v>
      </c>
      <c r="C2495" t="s">
        <v>64</v>
      </c>
      <c r="D2495" t="s">
        <v>479</v>
      </c>
      <c r="E2495" t="s">
        <v>479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472</v>
      </c>
      <c r="AC2495" t="s">
        <v>141</v>
      </c>
      <c r="AD2495" t="s">
        <v>141</v>
      </c>
      <c r="AE2495" t="s">
        <v>614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425</v>
      </c>
      <c r="C2496" t="s">
        <v>64</v>
      </c>
      <c r="D2496" t="s">
        <v>453</v>
      </c>
      <c r="E2496" t="s">
        <v>453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472</v>
      </c>
      <c r="AC2496" t="s">
        <v>141</v>
      </c>
      <c r="AD2496" t="s">
        <v>451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425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472</v>
      </c>
      <c r="AC2497" t="s">
        <v>141</v>
      </c>
      <c r="AD2497" t="s">
        <v>451</v>
      </c>
      <c r="AE2497" t="s">
        <v>614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425</v>
      </c>
      <c r="C2498" t="s">
        <v>66</v>
      </c>
      <c r="D2498" t="s">
        <v>471</v>
      </c>
      <c r="E2498" t="s">
        <v>471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472</v>
      </c>
      <c r="AC2498" t="s">
        <v>141</v>
      </c>
      <c r="AD2498" t="s">
        <v>472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425</v>
      </c>
      <c r="C2499" t="s">
        <v>66</v>
      </c>
      <c r="D2499" t="s">
        <v>450</v>
      </c>
      <c r="E2499" t="s">
        <v>450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472</v>
      </c>
      <c r="AC2499" t="s">
        <v>141</v>
      </c>
      <c r="AD2499" t="s">
        <v>472</v>
      </c>
      <c r="AE2499" t="s">
        <v>614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425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472</v>
      </c>
      <c r="AC2500" t="s">
        <v>630</v>
      </c>
      <c r="AD2500" t="s">
        <v>141</v>
      </c>
      <c r="AE2500" t="s">
        <v>614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425</v>
      </c>
      <c r="C2501" t="s">
        <v>66</v>
      </c>
      <c r="D2501" t="s">
        <v>141</v>
      </c>
      <c r="E2501" t="s">
        <v>472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472</v>
      </c>
      <c r="AC2501" t="s">
        <v>630</v>
      </c>
      <c r="AD2501" t="s">
        <v>451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425</v>
      </c>
      <c r="C2502" t="s">
        <v>66</v>
      </c>
      <c r="D2502" t="s">
        <v>451</v>
      </c>
      <c r="E2502" t="s">
        <v>471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472</v>
      </c>
      <c r="AC2502" t="s">
        <v>630</v>
      </c>
      <c r="AD2502" t="s">
        <v>472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425</v>
      </c>
      <c r="C2503" t="s">
        <v>66</v>
      </c>
      <c r="D2503" t="s">
        <v>451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472</v>
      </c>
      <c r="AC2503" t="s">
        <v>630</v>
      </c>
      <c r="AD2503" t="s">
        <v>472</v>
      </c>
      <c r="AE2503" t="s">
        <v>614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425</v>
      </c>
      <c r="C2504" t="s">
        <v>66</v>
      </c>
      <c r="D2504" t="s">
        <v>451</v>
      </c>
      <c r="E2504" t="s">
        <v>451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472</v>
      </c>
      <c r="AC2504" t="s">
        <v>473</v>
      </c>
      <c r="AD2504" t="s">
        <v>141</v>
      </c>
      <c r="AE2504" t="s">
        <v>614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425</v>
      </c>
      <c r="C2505" t="s">
        <v>66</v>
      </c>
      <c r="D2505" t="s">
        <v>451</v>
      </c>
      <c r="E2505" t="s">
        <v>472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472</v>
      </c>
      <c r="AC2505" t="s">
        <v>473</v>
      </c>
      <c r="AD2505" t="s">
        <v>472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425</v>
      </c>
      <c r="C2506" t="s">
        <v>66</v>
      </c>
      <c r="D2506" t="s">
        <v>604</v>
      </c>
      <c r="E2506" t="s">
        <v>604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472</v>
      </c>
      <c r="AC2506" t="s">
        <v>473</v>
      </c>
      <c r="AD2506" t="s">
        <v>472</v>
      </c>
      <c r="AE2506" t="s">
        <v>614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425</v>
      </c>
      <c r="C2507" t="s">
        <v>66</v>
      </c>
      <c r="D2507" t="s">
        <v>477</v>
      </c>
      <c r="E2507" t="s">
        <v>477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472</v>
      </c>
      <c r="AC2507" t="s">
        <v>452</v>
      </c>
      <c r="AD2507" t="s">
        <v>472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425</v>
      </c>
      <c r="C2508" t="s">
        <v>66</v>
      </c>
      <c r="D2508" t="s">
        <v>472</v>
      </c>
      <c r="E2508" t="s">
        <v>451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472</v>
      </c>
      <c r="AC2508" t="s">
        <v>629</v>
      </c>
      <c r="AD2508" t="s">
        <v>472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425</v>
      </c>
      <c r="C2509" t="s">
        <v>66</v>
      </c>
      <c r="D2509" t="s">
        <v>472</v>
      </c>
      <c r="E2509" t="s">
        <v>472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472</v>
      </c>
      <c r="AC2509" t="s">
        <v>629</v>
      </c>
      <c r="AD2509" t="s">
        <v>472</v>
      </c>
      <c r="AE2509" t="s">
        <v>614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425</v>
      </c>
      <c r="C2510" t="s">
        <v>66</v>
      </c>
      <c r="D2510" t="s">
        <v>479</v>
      </c>
      <c r="E2510" t="s">
        <v>479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472</v>
      </c>
      <c r="AC2510" t="s">
        <v>474</v>
      </c>
      <c r="AD2510" t="s">
        <v>472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425</v>
      </c>
      <c r="C2511" t="s">
        <v>66</v>
      </c>
      <c r="D2511" t="s">
        <v>453</v>
      </c>
      <c r="E2511" t="s">
        <v>453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472</v>
      </c>
      <c r="AC2511" t="s">
        <v>477</v>
      </c>
      <c r="AD2511" t="s">
        <v>472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425</v>
      </c>
      <c r="C2512" t="s">
        <v>68</v>
      </c>
      <c r="D2512" t="s">
        <v>450</v>
      </c>
      <c r="E2512" t="s">
        <v>471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472</v>
      </c>
      <c r="AC2512" t="s">
        <v>472</v>
      </c>
      <c r="AD2512" t="s">
        <v>471</v>
      </c>
      <c r="AE2512" t="s">
        <v>614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425</v>
      </c>
      <c r="C2513" t="s">
        <v>68</v>
      </c>
      <c r="D2513" t="s">
        <v>450</v>
      </c>
      <c r="E2513" t="s">
        <v>450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472</v>
      </c>
      <c r="AC2513" t="s">
        <v>472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425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472</v>
      </c>
      <c r="AC2514" t="s">
        <v>472</v>
      </c>
      <c r="AD2514" t="s">
        <v>141</v>
      </c>
      <c r="AE2514" t="s">
        <v>614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425</v>
      </c>
      <c r="C2515" t="s">
        <v>68</v>
      </c>
      <c r="D2515" t="s">
        <v>141</v>
      </c>
      <c r="E2515" t="s">
        <v>451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472</v>
      </c>
      <c r="AC2515" t="s">
        <v>472</v>
      </c>
      <c r="AD2515" t="s">
        <v>451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425</v>
      </c>
      <c r="C2516" t="s">
        <v>68</v>
      </c>
      <c r="D2516" t="s">
        <v>141</v>
      </c>
      <c r="E2516" t="s">
        <v>477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472</v>
      </c>
      <c r="AC2516" t="s">
        <v>472</v>
      </c>
      <c r="AD2516" t="s">
        <v>629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425</v>
      </c>
      <c r="C2517" t="s">
        <v>68</v>
      </c>
      <c r="D2517" t="s">
        <v>141</v>
      </c>
      <c r="E2517" t="s">
        <v>472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472</v>
      </c>
      <c r="AC2517" t="s">
        <v>472</v>
      </c>
      <c r="AD2517" t="s">
        <v>472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425</v>
      </c>
      <c r="C2518" t="s">
        <v>68</v>
      </c>
      <c r="D2518" t="s">
        <v>451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472</v>
      </c>
      <c r="AC2518" t="s">
        <v>472</v>
      </c>
      <c r="AD2518" t="s">
        <v>472</v>
      </c>
      <c r="AE2518" t="s">
        <v>614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425</v>
      </c>
      <c r="C2519" t="s">
        <v>68</v>
      </c>
      <c r="D2519" t="s">
        <v>451</v>
      </c>
      <c r="E2519" t="s">
        <v>451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472</v>
      </c>
      <c r="AC2519" t="s">
        <v>472</v>
      </c>
      <c r="AD2519" t="s">
        <v>527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425</v>
      </c>
      <c r="C2520" t="s">
        <v>68</v>
      </c>
      <c r="D2520" t="s">
        <v>473</v>
      </c>
      <c r="E2520" t="s">
        <v>473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472</v>
      </c>
      <c r="AC2520" t="s">
        <v>472</v>
      </c>
      <c r="AD2520" t="s">
        <v>527</v>
      </c>
      <c r="AE2520" t="s">
        <v>614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425</v>
      </c>
      <c r="C2521" t="s">
        <v>68</v>
      </c>
      <c r="D2521" t="s">
        <v>473</v>
      </c>
      <c r="E2521" t="s">
        <v>477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472</v>
      </c>
      <c r="AC2521" t="s">
        <v>614</v>
      </c>
      <c r="AD2521" t="s">
        <v>471</v>
      </c>
      <c r="AE2521" t="s">
        <v>614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425</v>
      </c>
      <c r="C2522" t="s">
        <v>68</v>
      </c>
      <c r="D2522" t="s">
        <v>452</v>
      </c>
      <c r="E2522" t="s">
        <v>452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472</v>
      </c>
      <c r="AC2522" t="s">
        <v>614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425</v>
      </c>
      <c r="C2523" t="s">
        <v>68</v>
      </c>
      <c r="D2523" t="s">
        <v>604</v>
      </c>
      <c r="E2523" t="s">
        <v>604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472</v>
      </c>
      <c r="AC2523" t="s">
        <v>614</v>
      </c>
      <c r="AD2523" t="s">
        <v>141</v>
      </c>
      <c r="AE2523" t="s">
        <v>614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425</v>
      </c>
      <c r="C2524" t="s">
        <v>68</v>
      </c>
      <c r="D2524" t="s">
        <v>474</v>
      </c>
      <c r="E2524" t="s">
        <v>474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472</v>
      </c>
      <c r="AC2524" t="s">
        <v>614</v>
      </c>
      <c r="AD2524" t="s">
        <v>451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425</v>
      </c>
      <c r="C2525" t="s">
        <v>68</v>
      </c>
      <c r="D2525" t="s">
        <v>474</v>
      </c>
      <c r="E2525" t="s">
        <v>472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472</v>
      </c>
      <c r="AC2525" t="s">
        <v>614</v>
      </c>
      <c r="AD2525" t="s">
        <v>451</v>
      </c>
      <c r="AE2525" t="s">
        <v>614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425</v>
      </c>
      <c r="C2526" t="s">
        <v>68</v>
      </c>
      <c r="D2526" t="s">
        <v>477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472</v>
      </c>
      <c r="AC2526" t="s">
        <v>614</v>
      </c>
      <c r="AD2526" t="s">
        <v>472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425</v>
      </c>
      <c r="C2527" t="s">
        <v>68</v>
      </c>
      <c r="D2527" t="s">
        <v>477</v>
      </c>
      <c r="E2527" t="s">
        <v>477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472</v>
      </c>
      <c r="AC2527" t="s">
        <v>614</v>
      </c>
      <c r="AD2527" t="s">
        <v>472</v>
      </c>
      <c r="AE2527" t="s">
        <v>614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425</v>
      </c>
      <c r="C2528" t="s">
        <v>68</v>
      </c>
      <c r="D2528" t="s">
        <v>472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472</v>
      </c>
      <c r="AC2528" t="s">
        <v>614</v>
      </c>
      <c r="AD2528" t="s">
        <v>527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425</v>
      </c>
      <c r="C2529" t="s">
        <v>68</v>
      </c>
      <c r="D2529" t="s">
        <v>472</v>
      </c>
      <c r="E2529" t="s">
        <v>451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472</v>
      </c>
      <c r="AC2529" t="s">
        <v>527</v>
      </c>
      <c r="AD2529" t="s">
        <v>472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425</v>
      </c>
      <c r="C2530" t="s">
        <v>68</v>
      </c>
      <c r="D2530" t="s">
        <v>472</v>
      </c>
      <c r="E2530" t="s">
        <v>472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472</v>
      </c>
      <c r="AC2530" t="s">
        <v>527</v>
      </c>
      <c r="AD2530" t="s">
        <v>472</v>
      </c>
      <c r="AE2530" t="s">
        <v>614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425</v>
      </c>
      <c r="C2531" t="s">
        <v>68</v>
      </c>
      <c r="D2531" t="s">
        <v>479</v>
      </c>
      <c r="E2531" t="s">
        <v>479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472</v>
      </c>
      <c r="AC2531" t="s">
        <v>479</v>
      </c>
      <c r="AD2531" t="s">
        <v>472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425</v>
      </c>
      <c r="C2532" t="s">
        <v>68</v>
      </c>
      <c r="D2532" t="s">
        <v>475</v>
      </c>
      <c r="E2532" t="s">
        <v>475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527</v>
      </c>
      <c r="AC2532" t="s">
        <v>141</v>
      </c>
      <c r="AD2532" t="s">
        <v>141</v>
      </c>
      <c r="AE2532" t="s">
        <v>614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426</v>
      </c>
      <c r="C2533" t="s">
        <v>52</v>
      </c>
      <c r="D2533" t="s">
        <v>450</v>
      </c>
      <c r="E2533" t="s">
        <v>450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527</v>
      </c>
      <c r="AC2533" t="s">
        <v>472</v>
      </c>
      <c r="AD2533" t="s">
        <v>472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426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527</v>
      </c>
      <c r="AC2534" t="s">
        <v>472</v>
      </c>
      <c r="AD2534" t="s">
        <v>472</v>
      </c>
      <c r="AE2534" t="s">
        <v>614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426</v>
      </c>
      <c r="C2535" t="s">
        <v>52</v>
      </c>
      <c r="D2535" t="s">
        <v>451</v>
      </c>
      <c r="E2535" t="s">
        <v>476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479</v>
      </c>
      <c r="AC2535" t="s">
        <v>471</v>
      </c>
      <c r="AD2535" t="s">
        <v>479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426</v>
      </c>
      <c r="C2536" t="s">
        <v>52</v>
      </c>
      <c r="D2536" t="s">
        <v>451</v>
      </c>
      <c r="E2536" t="s">
        <v>451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479</v>
      </c>
      <c r="AC2536" t="s">
        <v>141</v>
      </c>
      <c r="AD2536" t="s">
        <v>471</v>
      </c>
      <c r="AE2536" t="s">
        <v>614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426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479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426</v>
      </c>
      <c r="C2538" t="s">
        <v>54</v>
      </c>
      <c r="D2538" t="s">
        <v>451</v>
      </c>
      <c r="E2538" t="s">
        <v>451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479</v>
      </c>
      <c r="AC2538" t="s">
        <v>141</v>
      </c>
      <c r="AD2538" t="s">
        <v>141</v>
      </c>
      <c r="AE2538" t="s">
        <v>614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426</v>
      </c>
      <c r="C2539" t="s">
        <v>54</v>
      </c>
      <c r="D2539" t="s">
        <v>472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479</v>
      </c>
      <c r="AC2539" t="s">
        <v>141</v>
      </c>
      <c r="AD2539" t="s">
        <v>479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426</v>
      </c>
      <c r="C2540" t="s">
        <v>56</v>
      </c>
      <c r="D2540" t="s">
        <v>450</v>
      </c>
      <c r="E2540" t="s">
        <v>450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479</v>
      </c>
      <c r="AC2540" t="s">
        <v>141</v>
      </c>
      <c r="AD2540" t="s">
        <v>479</v>
      </c>
      <c r="AE2540" t="s">
        <v>614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426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479</v>
      </c>
      <c r="AC2541" t="s">
        <v>630</v>
      </c>
      <c r="AD2541" t="s">
        <v>451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426</v>
      </c>
      <c r="C2542" t="s">
        <v>56</v>
      </c>
      <c r="D2542" t="s">
        <v>141</v>
      </c>
      <c r="E2542" t="s">
        <v>451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479</v>
      </c>
      <c r="AC2542" t="s">
        <v>630</v>
      </c>
      <c r="AD2542" t="s">
        <v>472</v>
      </c>
      <c r="AE2542" t="s">
        <v>614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426</v>
      </c>
      <c r="C2543" t="s">
        <v>56</v>
      </c>
      <c r="D2543" t="s">
        <v>451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479</v>
      </c>
      <c r="AC2543" t="s">
        <v>630</v>
      </c>
      <c r="AD2543" t="s">
        <v>479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426</v>
      </c>
      <c r="C2544" t="s">
        <v>56</v>
      </c>
      <c r="D2544" t="s">
        <v>451</v>
      </c>
      <c r="E2544" t="s">
        <v>451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479</v>
      </c>
      <c r="AC2544" t="s">
        <v>630</v>
      </c>
      <c r="AD2544" t="s">
        <v>479</v>
      </c>
      <c r="AE2544" t="s">
        <v>614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426</v>
      </c>
      <c r="C2545" t="s">
        <v>56</v>
      </c>
      <c r="D2545" t="s">
        <v>451</v>
      </c>
      <c r="E2545" t="s">
        <v>473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479</v>
      </c>
      <c r="AC2545" t="s">
        <v>473</v>
      </c>
      <c r="AD2545" t="s">
        <v>141</v>
      </c>
      <c r="AE2545" t="s">
        <v>614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426</v>
      </c>
      <c r="C2546" t="s">
        <v>56</v>
      </c>
      <c r="D2546" t="s">
        <v>479</v>
      </c>
      <c r="E2546" t="s">
        <v>479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479</v>
      </c>
      <c r="AC2546" t="s">
        <v>473</v>
      </c>
      <c r="AD2546" t="s">
        <v>473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426</v>
      </c>
      <c r="C2547" t="s">
        <v>58</v>
      </c>
      <c r="D2547" t="s">
        <v>471</v>
      </c>
      <c r="E2547" t="s">
        <v>471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479</v>
      </c>
      <c r="AC2547" t="s">
        <v>473</v>
      </c>
      <c r="AD2547" t="s">
        <v>479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426</v>
      </c>
      <c r="C2548" t="s">
        <v>58</v>
      </c>
      <c r="D2548" t="s">
        <v>471</v>
      </c>
      <c r="E2548" t="s">
        <v>450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479</v>
      </c>
      <c r="AC2548" t="s">
        <v>473</v>
      </c>
      <c r="AD2548" t="s">
        <v>479</v>
      </c>
      <c r="AE2548" t="s">
        <v>614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426</v>
      </c>
      <c r="C2549" t="s">
        <v>58</v>
      </c>
      <c r="D2549" t="s">
        <v>450</v>
      </c>
      <c r="E2549" t="s">
        <v>450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479</v>
      </c>
      <c r="AC2549" t="s">
        <v>629</v>
      </c>
      <c r="AD2549" t="s">
        <v>479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426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479</v>
      </c>
      <c r="AC2550" t="s">
        <v>474</v>
      </c>
      <c r="AD2550" t="s">
        <v>479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426</v>
      </c>
      <c r="C2551" t="s">
        <v>58</v>
      </c>
      <c r="D2551" t="s">
        <v>451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479</v>
      </c>
      <c r="AC2551" t="s">
        <v>474</v>
      </c>
      <c r="AD2551" t="s">
        <v>479</v>
      </c>
      <c r="AE2551" t="s">
        <v>614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426</v>
      </c>
      <c r="C2552" t="s">
        <v>58</v>
      </c>
      <c r="D2552" t="s">
        <v>451</v>
      </c>
      <c r="E2552" t="s">
        <v>451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479</v>
      </c>
      <c r="AC2552" t="s">
        <v>477</v>
      </c>
      <c r="AD2552" t="s">
        <v>479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426</v>
      </c>
      <c r="C2553" t="s">
        <v>58</v>
      </c>
      <c r="D2553" t="s">
        <v>451</v>
      </c>
      <c r="E2553" t="s">
        <v>473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479</v>
      </c>
      <c r="AC2553" t="s">
        <v>472</v>
      </c>
      <c r="AD2553" t="s">
        <v>451</v>
      </c>
      <c r="AE2553" t="s">
        <v>614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426</v>
      </c>
      <c r="C2554" t="s">
        <v>58</v>
      </c>
      <c r="D2554" t="s">
        <v>452</v>
      </c>
      <c r="E2554" t="s">
        <v>452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479</v>
      </c>
      <c r="AC2554" t="s">
        <v>472</v>
      </c>
      <c r="AD2554" t="s">
        <v>479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426</v>
      </c>
      <c r="C2555" t="s">
        <v>58</v>
      </c>
      <c r="D2555" t="s">
        <v>472</v>
      </c>
      <c r="E2555" t="s">
        <v>472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479</v>
      </c>
      <c r="AC2555" t="s">
        <v>614</v>
      </c>
      <c r="AD2555" t="s">
        <v>141</v>
      </c>
      <c r="AE2555" t="s">
        <v>614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426</v>
      </c>
      <c r="C2556" t="s">
        <v>58</v>
      </c>
      <c r="D2556" t="s">
        <v>453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479</v>
      </c>
      <c r="AC2556" t="s">
        <v>614</v>
      </c>
      <c r="AD2556" t="s">
        <v>479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426</v>
      </c>
      <c r="C2557" t="s">
        <v>58</v>
      </c>
      <c r="D2557" t="s">
        <v>453</v>
      </c>
      <c r="E2557" t="s">
        <v>453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479</v>
      </c>
      <c r="AC2557" t="s">
        <v>614</v>
      </c>
      <c r="AD2557" t="s">
        <v>479</v>
      </c>
      <c r="AE2557" t="s">
        <v>614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426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479</v>
      </c>
      <c r="AC2558" t="s">
        <v>479</v>
      </c>
      <c r="AD2558" t="s">
        <v>141</v>
      </c>
      <c r="AE2558" t="s">
        <v>614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426</v>
      </c>
      <c r="C2559" t="s">
        <v>60</v>
      </c>
      <c r="D2559" t="s">
        <v>471</v>
      </c>
      <c r="E2559" t="s">
        <v>471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479</v>
      </c>
      <c r="AC2559" t="s">
        <v>479</v>
      </c>
      <c r="AD2559" t="s">
        <v>479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426</v>
      </c>
      <c r="C2560" t="s">
        <v>60</v>
      </c>
      <c r="D2560" t="s">
        <v>450</v>
      </c>
      <c r="E2560" t="s">
        <v>450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479</v>
      </c>
      <c r="AC2560" t="s">
        <v>479</v>
      </c>
      <c r="AD2560" t="s">
        <v>479</v>
      </c>
      <c r="AE2560" t="s">
        <v>614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426</v>
      </c>
      <c r="C2561" t="s">
        <v>60</v>
      </c>
      <c r="D2561" t="s">
        <v>450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453</v>
      </c>
      <c r="AC2561" t="s">
        <v>141</v>
      </c>
      <c r="AD2561" t="s">
        <v>141</v>
      </c>
      <c r="AE2561" t="s">
        <v>614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426</v>
      </c>
      <c r="C2562" t="s">
        <v>60</v>
      </c>
      <c r="D2562" t="s">
        <v>450</v>
      </c>
      <c r="E2562" t="s">
        <v>451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453</v>
      </c>
      <c r="AC2562" t="s">
        <v>473</v>
      </c>
      <c r="AD2562" t="s">
        <v>453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426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453</v>
      </c>
      <c r="AC2563" t="s">
        <v>629</v>
      </c>
      <c r="AD2563" t="s">
        <v>453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426</v>
      </c>
      <c r="C2564" t="s">
        <v>60</v>
      </c>
      <c r="D2564" t="s">
        <v>451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453</v>
      </c>
      <c r="AC2564" t="s">
        <v>472</v>
      </c>
      <c r="AD2564" t="s">
        <v>141</v>
      </c>
      <c r="AE2564" t="s">
        <v>614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426</v>
      </c>
      <c r="C2565" t="s">
        <v>60</v>
      </c>
      <c r="D2565" t="s">
        <v>451</v>
      </c>
      <c r="E2565" t="s">
        <v>451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453</v>
      </c>
      <c r="AC2565" t="s">
        <v>472</v>
      </c>
      <c r="AD2565" t="s">
        <v>451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426</v>
      </c>
      <c r="C2566" t="s">
        <v>60</v>
      </c>
      <c r="D2566" t="s">
        <v>451</v>
      </c>
      <c r="E2566" t="s">
        <v>604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453</v>
      </c>
      <c r="AC2566" t="s">
        <v>472</v>
      </c>
      <c r="AD2566" t="s">
        <v>453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426</v>
      </c>
      <c r="C2567" t="s">
        <v>60</v>
      </c>
      <c r="D2567" t="s">
        <v>451</v>
      </c>
      <c r="E2567" t="s">
        <v>477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453</v>
      </c>
      <c r="AC2567" t="s">
        <v>472</v>
      </c>
      <c r="AD2567" t="s">
        <v>453</v>
      </c>
      <c r="AE2567" t="s">
        <v>614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426</v>
      </c>
      <c r="C2568" t="s">
        <v>60</v>
      </c>
      <c r="D2568" t="s">
        <v>451</v>
      </c>
      <c r="E2568" t="s">
        <v>472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453</v>
      </c>
      <c r="AC2568" t="s">
        <v>479</v>
      </c>
      <c r="AD2568" t="s">
        <v>453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426</v>
      </c>
      <c r="C2569" t="s">
        <v>60</v>
      </c>
      <c r="D2569" t="s">
        <v>452</v>
      </c>
      <c r="E2569" t="s">
        <v>452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475</v>
      </c>
      <c r="AC2569" t="s">
        <v>472</v>
      </c>
      <c r="AD2569" t="s">
        <v>475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426</v>
      </c>
      <c r="C2570" t="s">
        <v>60</v>
      </c>
      <c r="D2570" t="s">
        <v>452</v>
      </c>
      <c r="E2570" t="s">
        <v>472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426</v>
      </c>
      <c r="C2571" t="s">
        <v>60</v>
      </c>
      <c r="D2571" t="s">
        <v>472</v>
      </c>
      <c r="E2571" t="s">
        <v>472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426</v>
      </c>
      <c r="C2572" t="s">
        <v>60</v>
      </c>
      <c r="D2572" t="s">
        <v>472</v>
      </c>
      <c r="E2572" t="s">
        <v>479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426</v>
      </c>
      <c r="C2573" t="s">
        <v>60</v>
      </c>
      <c r="D2573" t="s">
        <v>453</v>
      </c>
      <c r="E2573" t="s">
        <v>453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426</v>
      </c>
      <c r="C2574" t="s">
        <v>62</v>
      </c>
      <c r="D2574" t="s">
        <v>471</v>
      </c>
      <c r="E2574" t="s">
        <v>471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426</v>
      </c>
      <c r="C2575" t="s">
        <v>62</v>
      </c>
      <c r="D2575" t="s">
        <v>450</v>
      </c>
      <c r="E2575" t="s">
        <v>450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426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426</v>
      </c>
      <c r="C2577" t="s">
        <v>62</v>
      </c>
      <c r="D2577" t="s">
        <v>451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426</v>
      </c>
      <c r="C2578" t="s">
        <v>62</v>
      </c>
      <c r="D2578" t="s">
        <v>451</v>
      </c>
      <c r="E2578" t="s">
        <v>451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426</v>
      </c>
      <c r="C2579" t="s">
        <v>62</v>
      </c>
      <c r="D2579" t="s">
        <v>451</v>
      </c>
      <c r="E2579" t="s">
        <v>473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426</v>
      </c>
      <c r="C2580" t="s">
        <v>62</v>
      </c>
      <c r="D2580" t="s">
        <v>451</v>
      </c>
      <c r="E2580" t="s">
        <v>477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426</v>
      </c>
      <c r="C2581" t="s">
        <v>62</v>
      </c>
      <c r="D2581" t="s">
        <v>451</v>
      </c>
      <c r="E2581" t="s">
        <v>472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426</v>
      </c>
      <c r="C2582" t="s">
        <v>62</v>
      </c>
      <c r="D2582" t="s">
        <v>452</v>
      </c>
      <c r="E2582" t="s">
        <v>452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426</v>
      </c>
      <c r="C2583" t="s">
        <v>62</v>
      </c>
      <c r="D2583" t="s">
        <v>474</v>
      </c>
      <c r="E2583" t="s">
        <v>474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426</v>
      </c>
      <c r="C2584" t="s">
        <v>62</v>
      </c>
      <c r="D2584" t="s">
        <v>477</v>
      </c>
      <c r="E2584" t="s">
        <v>477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426</v>
      </c>
      <c r="C2585" t="s">
        <v>62</v>
      </c>
      <c r="D2585" t="s">
        <v>472</v>
      </c>
      <c r="E2585" t="s">
        <v>472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426</v>
      </c>
      <c r="C2586" t="s">
        <v>62</v>
      </c>
      <c r="D2586" t="s">
        <v>479</v>
      </c>
      <c r="E2586" t="s">
        <v>479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426</v>
      </c>
      <c r="C2587" t="s">
        <v>62</v>
      </c>
      <c r="D2587" t="s">
        <v>453</v>
      </c>
      <c r="E2587" t="s">
        <v>453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426</v>
      </c>
      <c r="C2588" t="s">
        <v>64</v>
      </c>
      <c r="D2588" t="s">
        <v>471</v>
      </c>
      <c r="E2588" t="s">
        <v>471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426</v>
      </c>
      <c r="C2589" t="s">
        <v>64</v>
      </c>
      <c r="D2589" t="s">
        <v>471</v>
      </c>
      <c r="E2589" t="s">
        <v>451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426</v>
      </c>
      <c r="C2590" t="s">
        <v>64</v>
      </c>
      <c r="D2590" t="s">
        <v>450</v>
      </c>
      <c r="E2590" t="s">
        <v>450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426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426</v>
      </c>
      <c r="C2592" t="s">
        <v>64</v>
      </c>
      <c r="D2592" t="s">
        <v>141</v>
      </c>
      <c r="E2592" t="s">
        <v>451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426</v>
      </c>
      <c r="C2593" t="s">
        <v>64</v>
      </c>
      <c r="D2593" t="s">
        <v>451</v>
      </c>
      <c r="E2593" t="s">
        <v>471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426</v>
      </c>
      <c r="C2594" t="s">
        <v>64</v>
      </c>
      <c r="D2594" t="s">
        <v>451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426</v>
      </c>
      <c r="C2595" t="s">
        <v>64</v>
      </c>
      <c r="D2595" t="s">
        <v>451</v>
      </c>
      <c r="E2595" t="s">
        <v>451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426</v>
      </c>
      <c r="C2596" t="s">
        <v>64</v>
      </c>
      <c r="D2596" t="s">
        <v>451</v>
      </c>
      <c r="E2596" t="s">
        <v>472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426</v>
      </c>
      <c r="C2597" t="s">
        <v>64</v>
      </c>
      <c r="D2597" t="s">
        <v>473</v>
      </c>
      <c r="E2597" t="s">
        <v>473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426</v>
      </c>
      <c r="C2598" t="s">
        <v>64</v>
      </c>
      <c r="D2598" t="s">
        <v>604</v>
      </c>
      <c r="E2598" t="s">
        <v>604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426</v>
      </c>
      <c r="C2599" t="s">
        <v>64</v>
      </c>
      <c r="D2599" t="s">
        <v>474</v>
      </c>
      <c r="E2599" t="s">
        <v>474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426</v>
      </c>
      <c r="C2600" t="s">
        <v>64</v>
      </c>
      <c r="D2600" t="s">
        <v>477</v>
      </c>
      <c r="E2600" t="s">
        <v>477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426</v>
      </c>
      <c r="C2601" t="s">
        <v>64</v>
      </c>
      <c r="D2601" t="s">
        <v>472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426</v>
      </c>
      <c r="C2602" t="s">
        <v>64</v>
      </c>
      <c r="D2602" t="s">
        <v>472</v>
      </c>
      <c r="E2602" t="s">
        <v>472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426</v>
      </c>
      <c r="C2603" t="s">
        <v>64</v>
      </c>
      <c r="D2603" t="s">
        <v>479</v>
      </c>
      <c r="E2603" t="s">
        <v>479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426</v>
      </c>
      <c r="C2604" t="s">
        <v>64</v>
      </c>
      <c r="D2604" t="s">
        <v>453</v>
      </c>
      <c r="E2604" t="s">
        <v>453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426</v>
      </c>
      <c r="C2605" t="s">
        <v>66</v>
      </c>
      <c r="D2605" t="s">
        <v>471</v>
      </c>
      <c r="E2605" t="s">
        <v>471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426</v>
      </c>
      <c r="C2606" t="s">
        <v>66</v>
      </c>
      <c r="D2606" t="s">
        <v>450</v>
      </c>
      <c r="E2606" t="s">
        <v>450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426</v>
      </c>
      <c r="C2607" t="s">
        <v>66</v>
      </c>
      <c r="D2607" t="s">
        <v>450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426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426</v>
      </c>
      <c r="C2609" t="s">
        <v>66</v>
      </c>
      <c r="D2609" t="s">
        <v>141</v>
      </c>
      <c r="E2609" t="s">
        <v>472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426</v>
      </c>
      <c r="C2610" t="s">
        <v>66</v>
      </c>
      <c r="D2610" t="s">
        <v>451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426</v>
      </c>
      <c r="C2611" t="s">
        <v>66</v>
      </c>
      <c r="D2611" t="s">
        <v>451</v>
      </c>
      <c r="E2611" t="s">
        <v>451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426</v>
      </c>
      <c r="C2612" t="s">
        <v>66</v>
      </c>
      <c r="D2612" t="s">
        <v>473</v>
      </c>
      <c r="E2612" t="s">
        <v>451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426</v>
      </c>
      <c r="C2613" t="s">
        <v>66</v>
      </c>
      <c r="D2613" t="s">
        <v>473</v>
      </c>
      <c r="E2613" t="s">
        <v>473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426</v>
      </c>
      <c r="C2614" t="s">
        <v>66</v>
      </c>
      <c r="D2614" t="s">
        <v>604</v>
      </c>
      <c r="E2614" t="s">
        <v>604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426</v>
      </c>
      <c r="C2615" t="s">
        <v>66</v>
      </c>
      <c r="D2615" t="s">
        <v>477</v>
      </c>
      <c r="E2615" t="s">
        <v>477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426</v>
      </c>
      <c r="C2616" t="s">
        <v>66</v>
      </c>
      <c r="D2616" t="s">
        <v>472</v>
      </c>
      <c r="E2616" t="s">
        <v>451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426</v>
      </c>
      <c r="C2617" t="s">
        <v>66</v>
      </c>
      <c r="D2617" t="s">
        <v>472</v>
      </c>
      <c r="E2617" t="s">
        <v>472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426</v>
      </c>
      <c r="C2618" t="s">
        <v>66</v>
      </c>
      <c r="D2618" t="s">
        <v>479</v>
      </c>
      <c r="E2618" t="s">
        <v>479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426</v>
      </c>
      <c r="C2619" t="s">
        <v>66</v>
      </c>
      <c r="D2619" t="s">
        <v>453</v>
      </c>
      <c r="E2619" t="s">
        <v>453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426</v>
      </c>
      <c r="C2620" t="s">
        <v>68</v>
      </c>
      <c r="D2620" t="s">
        <v>471</v>
      </c>
      <c r="E2620" t="s">
        <v>471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426</v>
      </c>
      <c r="C2621" t="s">
        <v>68</v>
      </c>
      <c r="D2621" t="s">
        <v>471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426</v>
      </c>
      <c r="C2622" t="s">
        <v>68</v>
      </c>
      <c r="D2622" t="s">
        <v>450</v>
      </c>
      <c r="E2622" t="s">
        <v>450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426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426</v>
      </c>
      <c r="C2624" t="s">
        <v>68</v>
      </c>
      <c r="D2624" t="s">
        <v>141</v>
      </c>
      <c r="E2624" t="s">
        <v>451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426</v>
      </c>
      <c r="C2625" t="s">
        <v>68</v>
      </c>
      <c r="D2625" t="s">
        <v>141</v>
      </c>
      <c r="E2625" t="s">
        <v>604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426</v>
      </c>
      <c r="C2626" t="s">
        <v>68</v>
      </c>
      <c r="D2626" t="s">
        <v>141</v>
      </c>
      <c r="E2626" t="s">
        <v>472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426</v>
      </c>
      <c r="C2627" t="s">
        <v>68</v>
      </c>
      <c r="D2627" t="s">
        <v>451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426</v>
      </c>
      <c r="C2628" t="s">
        <v>68</v>
      </c>
      <c r="D2628" t="s">
        <v>451</v>
      </c>
      <c r="E2628" t="s">
        <v>451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426</v>
      </c>
      <c r="C2629" t="s">
        <v>68</v>
      </c>
      <c r="D2629" t="s">
        <v>451</v>
      </c>
      <c r="E2629" t="s">
        <v>604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426</v>
      </c>
      <c r="C2630" t="s">
        <v>68</v>
      </c>
      <c r="D2630" t="s">
        <v>451</v>
      </c>
      <c r="E2630" t="s">
        <v>477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426</v>
      </c>
      <c r="C2631" t="s">
        <v>68</v>
      </c>
      <c r="D2631" t="s">
        <v>451</v>
      </c>
      <c r="E2631" t="s">
        <v>472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426</v>
      </c>
      <c r="C2632" t="s">
        <v>68</v>
      </c>
      <c r="D2632" t="s">
        <v>473</v>
      </c>
      <c r="E2632" t="s">
        <v>449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426</v>
      </c>
      <c r="C2633" t="s">
        <v>68</v>
      </c>
      <c r="D2633" t="s">
        <v>473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426</v>
      </c>
      <c r="C2634" t="s">
        <v>68</v>
      </c>
      <c r="D2634" t="s">
        <v>473</v>
      </c>
      <c r="E2634" t="s">
        <v>473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426</v>
      </c>
      <c r="C2635" t="s">
        <v>68</v>
      </c>
      <c r="D2635" t="s">
        <v>604</v>
      </c>
      <c r="E2635" t="s">
        <v>604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426</v>
      </c>
      <c r="C2636" t="s">
        <v>68</v>
      </c>
      <c r="D2636" t="s">
        <v>477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426</v>
      </c>
      <c r="C2637" t="s">
        <v>68</v>
      </c>
      <c r="D2637" t="s">
        <v>477</v>
      </c>
      <c r="E2637" t="s">
        <v>477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426</v>
      </c>
      <c r="C2638" t="s">
        <v>68</v>
      </c>
      <c r="D2638" t="s">
        <v>472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426</v>
      </c>
      <c r="C2639" t="s">
        <v>68</v>
      </c>
      <c r="D2639" t="s">
        <v>472</v>
      </c>
      <c r="E2639" t="s">
        <v>451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426</v>
      </c>
      <c r="C2640" t="s">
        <v>68</v>
      </c>
      <c r="D2640" t="s">
        <v>472</v>
      </c>
      <c r="E2640" t="s">
        <v>472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426</v>
      </c>
      <c r="C2641" t="s">
        <v>68</v>
      </c>
      <c r="D2641" t="s">
        <v>479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426</v>
      </c>
      <c r="C2642" t="s">
        <v>68</v>
      </c>
      <c r="D2642" t="s">
        <v>479</v>
      </c>
      <c r="E2642" t="s">
        <v>479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426</v>
      </c>
      <c r="C2643" t="s">
        <v>68</v>
      </c>
      <c r="D2643" t="s">
        <v>453</v>
      </c>
      <c r="E2643" t="s">
        <v>453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427</v>
      </c>
      <c r="C2644" t="s">
        <v>52</v>
      </c>
      <c r="D2644" t="s">
        <v>450</v>
      </c>
      <c r="E2644" t="s">
        <v>450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427</v>
      </c>
      <c r="C2645" t="s">
        <v>52</v>
      </c>
      <c r="D2645" t="s">
        <v>450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427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427</v>
      </c>
      <c r="C2647" t="s">
        <v>52</v>
      </c>
      <c r="D2647" t="s">
        <v>451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427</v>
      </c>
      <c r="C2648" t="s">
        <v>52</v>
      </c>
      <c r="D2648" t="s">
        <v>451</v>
      </c>
      <c r="E2648" t="s">
        <v>451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427</v>
      </c>
      <c r="C2649" t="s">
        <v>54</v>
      </c>
      <c r="D2649" t="s">
        <v>450</v>
      </c>
      <c r="E2649" t="s">
        <v>450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427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427</v>
      </c>
      <c r="C2651" t="s">
        <v>54</v>
      </c>
      <c r="D2651" t="s">
        <v>476</v>
      </c>
      <c r="E2651" t="s">
        <v>476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427</v>
      </c>
      <c r="C2652" t="s">
        <v>54</v>
      </c>
      <c r="D2652" t="s">
        <v>451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427</v>
      </c>
      <c r="C2653" t="s">
        <v>54</v>
      </c>
      <c r="D2653" t="s">
        <v>451</v>
      </c>
      <c r="E2653" t="s">
        <v>451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427</v>
      </c>
      <c r="C2654" t="s">
        <v>54</v>
      </c>
      <c r="D2654" t="s">
        <v>472</v>
      </c>
      <c r="E2654" t="s">
        <v>472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427</v>
      </c>
      <c r="C2655" t="s">
        <v>54</v>
      </c>
      <c r="D2655" t="s">
        <v>479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427</v>
      </c>
      <c r="C2656" t="s">
        <v>56</v>
      </c>
      <c r="D2656" t="s">
        <v>450</v>
      </c>
      <c r="E2656" t="s">
        <v>450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427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427</v>
      </c>
      <c r="C2658" t="s">
        <v>56</v>
      </c>
      <c r="D2658" t="s">
        <v>451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427</v>
      </c>
      <c r="C2659" t="s">
        <v>56</v>
      </c>
      <c r="D2659" t="s">
        <v>451</v>
      </c>
      <c r="E2659" t="s">
        <v>451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427</v>
      </c>
      <c r="C2660" t="s">
        <v>56</v>
      </c>
      <c r="D2660" t="s">
        <v>452</v>
      </c>
      <c r="E2660" t="s">
        <v>452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427</v>
      </c>
      <c r="C2661" t="s">
        <v>56</v>
      </c>
      <c r="D2661" t="s">
        <v>479</v>
      </c>
      <c r="E2661" t="s">
        <v>479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427</v>
      </c>
      <c r="C2662" t="s">
        <v>58</v>
      </c>
      <c r="D2662" t="s">
        <v>471</v>
      </c>
      <c r="E2662" t="s">
        <v>471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427</v>
      </c>
      <c r="C2663" t="s">
        <v>58</v>
      </c>
      <c r="D2663" t="s">
        <v>450</v>
      </c>
      <c r="E2663" t="s">
        <v>450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427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427</v>
      </c>
      <c r="C2665" t="s">
        <v>58</v>
      </c>
      <c r="D2665" t="s">
        <v>451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427</v>
      </c>
      <c r="C2666" t="s">
        <v>58</v>
      </c>
      <c r="D2666" t="s">
        <v>451</v>
      </c>
      <c r="E2666" t="s">
        <v>451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427</v>
      </c>
      <c r="C2667" t="s">
        <v>58</v>
      </c>
      <c r="D2667" t="s">
        <v>451</v>
      </c>
      <c r="E2667" t="s">
        <v>473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427</v>
      </c>
      <c r="C2668" t="s">
        <v>58</v>
      </c>
      <c r="D2668" t="s">
        <v>452</v>
      </c>
      <c r="E2668" t="s">
        <v>452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427</v>
      </c>
      <c r="C2669" t="s">
        <v>58</v>
      </c>
      <c r="D2669" t="s">
        <v>479</v>
      </c>
      <c r="E2669" t="s">
        <v>479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427</v>
      </c>
      <c r="C2670" t="s">
        <v>58</v>
      </c>
      <c r="D2670" t="s">
        <v>453</v>
      </c>
      <c r="E2670" t="s">
        <v>453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427</v>
      </c>
      <c r="C2671" t="s">
        <v>60</v>
      </c>
      <c r="D2671" t="s">
        <v>471</v>
      </c>
      <c r="E2671" t="s">
        <v>471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427</v>
      </c>
      <c r="C2672" t="s">
        <v>60</v>
      </c>
      <c r="D2672" t="s">
        <v>471</v>
      </c>
      <c r="E2672" t="s">
        <v>451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427</v>
      </c>
      <c r="C2673" t="s">
        <v>60</v>
      </c>
      <c r="D2673" t="s">
        <v>450</v>
      </c>
      <c r="E2673" t="s">
        <v>471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427</v>
      </c>
      <c r="C2674" t="s">
        <v>60</v>
      </c>
      <c r="D2674" t="s">
        <v>450</v>
      </c>
      <c r="E2674" t="s">
        <v>450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427</v>
      </c>
      <c r="C2675" t="s">
        <v>60</v>
      </c>
      <c r="D2675" t="s">
        <v>450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427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427</v>
      </c>
      <c r="C2677" t="s">
        <v>60</v>
      </c>
      <c r="D2677" t="s">
        <v>451</v>
      </c>
      <c r="E2677" t="s">
        <v>603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427</v>
      </c>
      <c r="C2678" t="s">
        <v>60</v>
      </c>
      <c r="D2678" t="s">
        <v>451</v>
      </c>
      <c r="E2678" t="s">
        <v>471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427</v>
      </c>
      <c r="C2679" t="s">
        <v>60</v>
      </c>
      <c r="D2679" t="s">
        <v>451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427</v>
      </c>
      <c r="C2680" t="s">
        <v>60</v>
      </c>
      <c r="D2680" t="s">
        <v>451</v>
      </c>
      <c r="E2680" t="s">
        <v>451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427</v>
      </c>
      <c r="C2681" t="s">
        <v>60</v>
      </c>
      <c r="D2681" t="s">
        <v>451</v>
      </c>
      <c r="E2681" t="s">
        <v>473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427</v>
      </c>
      <c r="C2682" t="s">
        <v>60</v>
      </c>
      <c r="D2682" t="s">
        <v>473</v>
      </c>
      <c r="E2682" t="s">
        <v>451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427</v>
      </c>
      <c r="C2683" t="s">
        <v>60</v>
      </c>
      <c r="D2683" t="s">
        <v>473</v>
      </c>
      <c r="E2683" t="s">
        <v>473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427</v>
      </c>
      <c r="C2684" t="s">
        <v>60</v>
      </c>
      <c r="D2684" t="s">
        <v>452</v>
      </c>
      <c r="E2684" t="s">
        <v>452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427</v>
      </c>
      <c r="C2685" t="s">
        <v>60</v>
      </c>
      <c r="D2685" t="s">
        <v>472</v>
      </c>
      <c r="E2685" t="s">
        <v>472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427</v>
      </c>
      <c r="C2686" t="s">
        <v>60</v>
      </c>
      <c r="D2686" t="s">
        <v>453</v>
      </c>
      <c r="E2686" t="s">
        <v>453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427</v>
      </c>
      <c r="C2687" t="s">
        <v>60</v>
      </c>
      <c r="D2687" t="s">
        <v>453</v>
      </c>
      <c r="E2687" t="s">
        <v>475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427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427</v>
      </c>
      <c r="C2689" t="s">
        <v>62</v>
      </c>
      <c r="D2689" t="s">
        <v>471</v>
      </c>
      <c r="E2689" t="s">
        <v>471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427</v>
      </c>
      <c r="C2690" t="s">
        <v>62</v>
      </c>
      <c r="D2690" t="s">
        <v>471</v>
      </c>
      <c r="E2690" t="s">
        <v>451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427</v>
      </c>
      <c r="C2691" t="s">
        <v>62</v>
      </c>
      <c r="D2691" t="s">
        <v>450</v>
      </c>
      <c r="E2691" t="s">
        <v>450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427</v>
      </c>
      <c r="C2692" t="s">
        <v>62</v>
      </c>
      <c r="D2692" t="s">
        <v>450</v>
      </c>
      <c r="E2692" t="s">
        <v>451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427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427</v>
      </c>
      <c r="C2694" t="s">
        <v>62</v>
      </c>
      <c r="D2694" t="s">
        <v>451</v>
      </c>
      <c r="E2694" t="s">
        <v>603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427</v>
      </c>
      <c r="C2695" t="s">
        <v>62</v>
      </c>
      <c r="D2695" t="s">
        <v>451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427</v>
      </c>
      <c r="C2696" t="s">
        <v>62</v>
      </c>
      <c r="D2696" t="s">
        <v>451</v>
      </c>
      <c r="E2696" t="s">
        <v>451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427</v>
      </c>
      <c r="C2697" t="s">
        <v>62</v>
      </c>
      <c r="D2697" t="s">
        <v>451</v>
      </c>
      <c r="E2697" t="s">
        <v>472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427</v>
      </c>
      <c r="C2698" t="s">
        <v>62</v>
      </c>
      <c r="D2698" t="s">
        <v>451</v>
      </c>
      <c r="E2698" t="s">
        <v>527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427</v>
      </c>
      <c r="C2699" t="s">
        <v>62</v>
      </c>
      <c r="D2699" t="s">
        <v>473</v>
      </c>
      <c r="E2699" t="s">
        <v>473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427</v>
      </c>
      <c r="C2700" t="s">
        <v>62</v>
      </c>
      <c r="D2700" t="s">
        <v>452</v>
      </c>
      <c r="E2700" t="s">
        <v>452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427</v>
      </c>
      <c r="C2701" t="s">
        <v>62</v>
      </c>
      <c r="D2701" t="s">
        <v>604</v>
      </c>
      <c r="E2701" t="s">
        <v>604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427</v>
      </c>
      <c r="C2702" t="s">
        <v>62</v>
      </c>
      <c r="D2702" t="s">
        <v>477</v>
      </c>
      <c r="E2702" t="s">
        <v>477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427</v>
      </c>
      <c r="C2703" t="s">
        <v>62</v>
      </c>
      <c r="D2703" t="s">
        <v>472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427</v>
      </c>
      <c r="C2704" t="s">
        <v>62</v>
      </c>
      <c r="D2704" t="s">
        <v>472</v>
      </c>
      <c r="E2704" t="s">
        <v>472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427</v>
      </c>
      <c r="C2705" t="s">
        <v>62</v>
      </c>
      <c r="D2705" t="s">
        <v>479</v>
      </c>
      <c r="E2705" t="s">
        <v>479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427</v>
      </c>
      <c r="C2706" t="s">
        <v>62</v>
      </c>
      <c r="D2706" t="s">
        <v>453</v>
      </c>
      <c r="E2706" t="s">
        <v>453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427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427</v>
      </c>
      <c r="C2708" t="s">
        <v>64</v>
      </c>
      <c r="D2708" t="s">
        <v>471</v>
      </c>
      <c r="E2708" t="s">
        <v>471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427</v>
      </c>
      <c r="C2709" t="s">
        <v>64</v>
      </c>
      <c r="D2709" t="s">
        <v>450</v>
      </c>
      <c r="E2709" t="s">
        <v>450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427</v>
      </c>
      <c r="C2710" t="s">
        <v>64</v>
      </c>
      <c r="D2710" t="s">
        <v>450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427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427</v>
      </c>
      <c r="C2712" t="s">
        <v>64</v>
      </c>
      <c r="D2712" t="s">
        <v>141</v>
      </c>
      <c r="E2712" t="s">
        <v>451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427</v>
      </c>
      <c r="C2713" t="s">
        <v>64</v>
      </c>
      <c r="D2713" t="s">
        <v>451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427</v>
      </c>
      <c r="C2714" t="s">
        <v>64</v>
      </c>
      <c r="D2714" t="s">
        <v>451</v>
      </c>
      <c r="E2714" t="s">
        <v>451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427</v>
      </c>
      <c r="C2715" t="s">
        <v>64</v>
      </c>
      <c r="D2715" t="s">
        <v>451</v>
      </c>
      <c r="E2715" t="s">
        <v>472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427</v>
      </c>
      <c r="C2716" t="s">
        <v>64</v>
      </c>
      <c r="D2716" t="s">
        <v>473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427</v>
      </c>
      <c r="C2717" t="s">
        <v>64</v>
      </c>
      <c r="D2717" t="s">
        <v>473</v>
      </c>
      <c r="E2717" t="s">
        <v>473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427</v>
      </c>
      <c r="C2718" t="s">
        <v>64</v>
      </c>
      <c r="D2718" t="s">
        <v>604</v>
      </c>
      <c r="E2718" t="s">
        <v>604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427</v>
      </c>
      <c r="C2719" t="s">
        <v>64</v>
      </c>
      <c r="D2719" t="s">
        <v>472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427</v>
      </c>
      <c r="C2720" t="s">
        <v>64</v>
      </c>
      <c r="D2720" t="s">
        <v>472</v>
      </c>
      <c r="E2720" t="s">
        <v>472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427</v>
      </c>
      <c r="C2721" t="s">
        <v>66</v>
      </c>
      <c r="D2721" t="s">
        <v>450</v>
      </c>
      <c r="E2721" t="s">
        <v>450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427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427</v>
      </c>
      <c r="C2723" t="s">
        <v>66</v>
      </c>
      <c r="D2723" t="s">
        <v>141</v>
      </c>
      <c r="E2723" t="s">
        <v>472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427</v>
      </c>
      <c r="C2724" t="s">
        <v>66</v>
      </c>
      <c r="D2724" t="s">
        <v>451</v>
      </c>
      <c r="E2724" t="s">
        <v>451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427</v>
      </c>
      <c r="C2725" t="s">
        <v>66</v>
      </c>
      <c r="D2725" t="s">
        <v>451</v>
      </c>
      <c r="E2725" t="s">
        <v>477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427</v>
      </c>
      <c r="C2726" t="s">
        <v>66</v>
      </c>
      <c r="D2726" t="s">
        <v>451</v>
      </c>
      <c r="E2726" t="s">
        <v>472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427</v>
      </c>
      <c r="C2727" t="s">
        <v>66</v>
      </c>
      <c r="D2727" t="s">
        <v>473</v>
      </c>
      <c r="E2727" t="s">
        <v>451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427</v>
      </c>
      <c r="C2728" t="s">
        <v>66</v>
      </c>
      <c r="D2728" t="s">
        <v>473</v>
      </c>
      <c r="E2728" t="s">
        <v>473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427</v>
      </c>
      <c r="C2729" t="s">
        <v>66</v>
      </c>
      <c r="D2729" t="s">
        <v>604</v>
      </c>
      <c r="E2729" t="s">
        <v>604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427</v>
      </c>
      <c r="C2730" t="s">
        <v>66</v>
      </c>
      <c r="D2730" t="s">
        <v>477</v>
      </c>
      <c r="E2730" t="s">
        <v>477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427</v>
      </c>
      <c r="C2731" t="s">
        <v>66</v>
      </c>
      <c r="D2731" t="s">
        <v>472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427</v>
      </c>
      <c r="C2732" t="s">
        <v>66</v>
      </c>
      <c r="D2732" t="s">
        <v>472</v>
      </c>
      <c r="E2732" t="s">
        <v>451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427</v>
      </c>
      <c r="C2733" t="s">
        <v>66</v>
      </c>
      <c r="D2733" t="s">
        <v>472</v>
      </c>
      <c r="E2733" t="s">
        <v>472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427</v>
      </c>
      <c r="C2734" t="s">
        <v>68</v>
      </c>
      <c r="D2734" t="s">
        <v>471</v>
      </c>
      <c r="E2734" t="s">
        <v>471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427</v>
      </c>
      <c r="C2735" t="s">
        <v>68</v>
      </c>
      <c r="D2735" t="s">
        <v>450</v>
      </c>
      <c r="E2735" t="s">
        <v>450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427</v>
      </c>
      <c r="C2736" t="s">
        <v>68</v>
      </c>
      <c r="D2736" t="s">
        <v>450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427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427</v>
      </c>
      <c r="C2738" t="s">
        <v>68</v>
      </c>
      <c r="D2738" t="s">
        <v>141</v>
      </c>
      <c r="E2738" t="s">
        <v>451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427</v>
      </c>
      <c r="C2739" t="s">
        <v>68</v>
      </c>
      <c r="D2739" t="s">
        <v>141</v>
      </c>
      <c r="E2739" t="s">
        <v>473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427</v>
      </c>
      <c r="C2740" t="s">
        <v>68</v>
      </c>
      <c r="D2740" t="s">
        <v>141</v>
      </c>
      <c r="E2740" t="s">
        <v>477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427</v>
      </c>
      <c r="C2741" t="s">
        <v>68</v>
      </c>
      <c r="D2741" t="s">
        <v>141</v>
      </c>
      <c r="E2741" t="s">
        <v>472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427</v>
      </c>
      <c r="C2742" t="s">
        <v>68</v>
      </c>
      <c r="D2742" t="s">
        <v>451</v>
      </c>
      <c r="E2742" t="s">
        <v>603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427</v>
      </c>
      <c r="C2743" t="s">
        <v>68</v>
      </c>
      <c r="D2743" t="s">
        <v>451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427</v>
      </c>
      <c r="C2744" t="s">
        <v>68</v>
      </c>
      <c r="D2744" t="s">
        <v>451</v>
      </c>
      <c r="E2744" t="s">
        <v>451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427</v>
      </c>
      <c r="C2745" t="s">
        <v>68</v>
      </c>
      <c r="D2745" t="s">
        <v>451</v>
      </c>
      <c r="E2745" t="s">
        <v>472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427</v>
      </c>
      <c r="C2746" t="s">
        <v>68</v>
      </c>
      <c r="D2746" t="s">
        <v>473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427</v>
      </c>
      <c r="C2747" t="s">
        <v>68</v>
      </c>
      <c r="D2747" t="s">
        <v>473</v>
      </c>
      <c r="E2747" t="s">
        <v>473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427</v>
      </c>
      <c r="C2748" t="s">
        <v>68</v>
      </c>
      <c r="D2748" t="s">
        <v>604</v>
      </c>
      <c r="E2748" t="s">
        <v>604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427</v>
      </c>
      <c r="C2749" t="s">
        <v>68</v>
      </c>
      <c r="D2749" t="s">
        <v>477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427</v>
      </c>
      <c r="C2750" t="s">
        <v>68</v>
      </c>
      <c r="D2750" t="s">
        <v>477</v>
      </c>
      <c r="E2750" t="s">
        <v>477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427</v>
      </c>
      <c r="C2751" t="s">
        <v>68</v>
      </c>
      <c r="D2751" t="s">
        <v>472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427</v>
      </c>
      <c r="C2752" t="s">
        <v>68</v>
      </c>
      <c r="D2752" t="s">
        <v>472</v>
      </c>
      <c r="E2752" t="s">
        <v>472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427</v>
      </c>
      <c r="C2753" t="s">
        <v>68</v>
      </c>
      <c r="D2753" t="s">
        <v>527</v>
      </c>
      <c r="E2753" t="s">
        <v>472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427</v>
      </c>
      <c r="C2754" t="s">
        <v>68</v>
      </c>
      <c r="D2754" t="s">
        <v>479</v>
      </c>
      <c r="E2754" t="s">
        <v>479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428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428</v>
      </c>
      <c r="C2756" t="s">
        <v>52</v>
      </c>
      <c r="D2756" t="s">
        <v>450</v>
      </c>
      <c r="E2756" t="s">
        <v>450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428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428</v>
      </c>
      <c r="C2758" t="s">
        <v>52</v>
      </c>
      <c r="D2758" t="s">
        <v>141</v>
      </c>
      <c r="E2758" t="s">
        <v>451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428</v>
      </c>
      <c r="C2759" t="s">
        <v>52</v>
      </c>
      <c r="D2759" t="s">
        <v>451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428</v>
      </c>
      <c r="C2760" t="s">
        <v>52</v>
      </c>
      <c r="D2760" t="s">
        <v>451</v>
      </c>
      <c r="E2760" t="s">
        <v>451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428</v>
      </c>
      <c r="C2761" t="s">
        <v>52</v>
      </c>
      <c r="D2761" t="s">
        <v>452</v>
      </c>
      <c r="E2761" t="s">
        <v>452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428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428</v>
      </c>
      <c r="C2763" t="s">
        <v>54</v>
      </c>
      <c r="D2763" t="s">
        <v>450</v>
      </c>
      <c r="E2763" t="s">
        <v>450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428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428</v>
      </c>
      <c r="C2765" t="s">
        <v>54</v>
      </c>
      <c r="D2765" t="s">
        <v>451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428</v>
      </c>
      <c r="C2766" t="s">
        <v>54</v>
      </c>
      <c r="D2766" t="s">
        <v>451</v>
      </c>
      <c r="E2766" t="s">
        <v>451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428</v>
      </c>
      <c r="C2767" t="s">
        <v>54</v>
      </c>
      <c r="D2767" t="s">
        <v>452</v>
      </c>
      <c r="E2767" t="s">
        <v>452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428</v>
      </c>
      <c r="C2768" t="s">
        <v>54</v>
      </c>
      <c r="D2768" t="s">
        <v>453</v>
      </c>
      <c r="E2768" t="s">
        <v>453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428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428</v>
      </c>
      <c r="C2770" t="s">
        <v>56</v>
      </c>
      <c r="D2770" t="s">
        <v>450</v>
      </c>
      <c r="E2770" t="s">
        <v>450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428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428</v>
      </c>
      <c r="C2772" t="s">
        <v>56</v>
      </c>
      <c r="D2772" t="s">
        <v>451</v>
      </c>
      <c r="E2772" t="s">
        <v>450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428</v>
      </c>
      <c r="C2773" t="s">
        <v>56</v>
      </c>
      <c r="D2773" t="s">
        <v>451</v>
      </c>
      <c r="E2773" t="s">
        <v>451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428</v>
      </c>
      <c r="C2774" t="s">
        <v>56</v>
      </c>
      <c r="D2774" t="s">
        <v>452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428</v>
      </c>
      <c r="C2775" t="s">
        <v>56</v>
      </c>
      <c r="D2775" t="s">
        <v>452</v>
      </c>
      <c r="E2775" t="s">
        <v>452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428</v>
      </c>
      <c r="C2776" t="s">
        <v>56</v>
      </c>
      <c r="D2776" t="s">
        <v>479</v>
      </c>
      <c r="E2776" t="s">
        <v>479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428</v>
      </c>
      <c r="C2777" t="s">
        <v>58</v>
      </c>
      <c r="D2777" t="s">
        <v>471</v>
      </c>
      <c r="E2777" t="s">
        <v>471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428</v>
      </c>
      <c r="C2778" t="s">
        <v>58</v>
      </c>
      <c r="D2778" t="s">
        <v>471</v>
      </c>
      <c r="E2778" t="s">
        <v>450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428</v>
      </c>
      <c r="C2779" t="s">
        <v>58</v>
      </c>
      <c r="D2779" t="s">
        <v>450</v>
      </c>
      <c r="E2779" t="s">
        <v>450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428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428</v>
      </c>
      <c r="C2781" t="s">
        <v>58</v>
      </c>
      <c r="D2781" t="s">
        <v>141</v>
      </c>
      <c r="E2781" t="s">
        <v>451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428</v>
      </c>
      <c r="C2782" t="s">
        <v>58</v>
      </c>
      <c r="D2782" t="s">
        <v>451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428</v>
      </c>
      <c r="C2783" t="s">
        <v>58</v>
      </c>
      <c r="D2783" t="s">
        <v>451</v>
      </c>
      <c r="E2783" t="s">
        <v>451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428</v>
      </c>
      <c r="C2784" t="s">
        <v>58</v>
      </c>
      <c r="D2784" t="s">
        <v>451</v>
      </c>
      <c r="E2784" t="s">
        <v>473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428</v>
      </c>
      <c r="C2785" t="s">
        <v>58</v>
      </c>
      <c r="D2785" t="s">
        <v>452</v>
      </c>
      <c r="E2785" t="s">
        <v>452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428</v>
      </c>
      <c r="C2786" t="s">
        <v>58</v>
      </c>
      <c r="D2786" t="s">
        <v>472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428</v>
      </c>
      <c r="C2787" t="s">
        <v>58</v>
      </c>
      <c r="D2787" t="s">
        <v>472</v>
      </c>
      <c r="E2787" t="s">
        <v>472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428</v>
      </c>
      <c r="C2788" t="s">
        <v>58</v>
      </c>
      <c r="D2788" t="s">
        <v>527</v>
      </c>
      <c r="E2788" t="s">
        <v>527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428</v>
      </c>
      <c r="C2789" t="s">
        <v>58</v>
      </c>
      <c r="D2789" t="s">
        <v>453</v>
      </c>
      <c r="E2789" t="s">
        <v>453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428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428</v>
      </c>
      <c r="C2791" t="s">
        <v>60</v>
      </c>
      <c r="D2791" t="s">
        <v>471</v>
      </c>
      <c r="E2791" t="s">
        <v>471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428</v>
      </c>
      <c r="C2792" t="s">
        <v>60</v>
      </c>
      <c r="D2792" t="s">
        <v>471</v>
      </c>
      <c r="E2792" t="s">
        <v>451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428</v>
      </c>
      <c r="C2793" t="s">
        <v>60</v>
      </c>
      <c r="D2793" t="s">
        <v>450</v>
      </c>
      <c r="E2793" t="s">
        <v>450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428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428</v>
      </c>
      <c r="C2795" t="s">
        <v>60</v>
      </c>
      <c r="D2795" t="s">
        <v>451</v>
      </c>
      <c r="E2795" t="s">
        <v>471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428</v>
      </c>
      <c r="C2796" t="s">
        <v>60</v>
      </c>
      <c r="D2796" t="s">
        <v>451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428</v>
      </c>
      <c r="C2797" t="s">
        <v>60</v>
      </c>
      <c r="D2797" t="s">
        <v>451</v>
      </c>
      <c r="E2797" t="s">
        <v>451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428</v>
      </c>
      <c r="C2798" t="s">
        <v>60</v>
      </c>
      <c r="D2798" t="s">
        <v>451</v>
      </c>
      <c r="E2798" t="s">
        <v>472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428</v>
      </c>
      <c r="C2799" t="s">
        <v>60</v>
      </c>
      <c r="D2799" t="s">
        <v>451</v>
      </c>
      <c r="E2799" t="s">
        <v>479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428</v>
      </c>
      <c r="C2800" t="s">
        <v>60</v>
      </c>
      <c r="D2800" t="s">
        <v>451</v>
      </c>
      <c r="E2800" t="s">
        <v>475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428</v>
      </c>
      <c r="C2801" t="s">
        <v>60</v>
      </c>
      <c r="D2801" t="s">
        <v>473</v>
      </c>
      <c r="E2801" t="s">
        <v>451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428</v>
      </c>
      <c r="C2802" t="s">
        <v>60</v>
      </c>
      <c r="D2802" t="s">
        <v>473</v>
      </c>
      <c r="E2802" t="s">
        <v>473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428</v>
      </c>
      <c r="C2803" t="s">
        <v>60</v>
      </c>
      <c r="D2803" t="s">
        <v>452</v>
      </c>
      <c r="E2803" t="s">
        <v>451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428</v>
      </c>
      <c r="C2804" t="s">
        <v>60</v>
      </c>
      <c r="D2804" t="s">
        <v>452</v>
      </c>
      <c r="E2804" t="s">
        <v>452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428</v>
      </c>
      <c r="C2805" t="s">
        <v>60</v>
      </c>
      <c r="D2805" t="s">
        <v>452</v>
      </c>
      <c r="E2805" t="s">
        <v>472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428</v>
      </c>
      <c r="C2806" t="s">
        <v>60</v>
      </c>
      <c r="D2806" t="s">
        <v>604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428</v>
      </c>
      <c r="C2807" t="s">
        <v>60</v>
      </c>
      <c r="D2807" t="s">
        <v>472</v>
      </c>
      <c r="E2807" t="s">
        <v>451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428</v>
      </c>
      <c r="C2808" t="s">
        <v>60</v>
      </c>
      <c r="D2808" t="s">
        <v>472</v>
      </c>
      <c r="E2808" t="s">
        <v>472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428</v>
      </c>
      <c r="C2809" t="s">
        <v>60</v>
      </c>
      <c r="D2809" t="s">
        <v>527</v>
      </c>
      <c r="E2809" t="s">
        <v>527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428</v>
      </c>
      <c r="C2810" t="s">
        <v>60</v>
      </c>
      <c r="D2810" t="s">
        <v>479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428</v>
      </c>
      <c r="C2811" t="s">
        <v>60</v>
      </c>
      <c r="D2811" t="s">
        <v>479</v>
      </c>
      <c r="E2811" t="s">
        <v>479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428</v>
      </c>
      <c r="C2812" t="s">
        <v>60</v>
      </c>
      <c r="D2812" t="s">
        <v>453</v>
      </c>
      <c r="E2812" t="s">
        <v>453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428</v>
      </c>
      <c r="C2813" t="s">
        <v>62</v>
      </c>
      <c r="D2813" t="s">
        <v>471</v>
      </c>
      <c r="E2813" t="s">
        <v>471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428</v>
      </c>
      <c r="C2814" t="s">
        <v>62</v>
      </c>
      <c r="D2814" t="s">
        <v>471</v>
      </c>
      <c r="E2814" t="s">
        <v>451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428</v>
      </c>
      <c r="C2815" t="s">
        <v>62</v>
      </c>
      <c r="D2815" t="s">
        <v>450</v>
      </c>
      <c r="E2815" t="s">
        <v>450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428</v>
      </c>
      <c r="C2816" t="s">
        <v>62</v>
      </c>
      <c r="D2816" t="s">
        <v>450</v>
      </c>
      <c r="E2816" t="s">
        <v>451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428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428</v>
      </c>
      <c r="C2818" t="s">
        <v>62</v>
      </c>
      <c r="D2818" t="s">
        <v>451</v>
      </c>
      <c r="E2818" t="s">
        <v>471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428</v>
      </c>
      <c r="C2819" t="s">
        <v>62</v>
      </c>
      <c r="D2819" t="s">
        <v>451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428</v>
      </c>
      <c r="C2820" t="s">
        <v>62</v>
      </c>
      <c r="D2820" t="s">
        <v>451</v>
      </c>
      <c r="E2820" t="s">
        <v>451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428</v>
      </c>
      <c r="C2821" t="s">
        <v>62</v>
      </c>
      <c r="D2821" t="s">
        <v>451</v>
      </c>
      <c r="E2821" t="s">
        <v>473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428</v>
      </c>
      <c r="C2822" t="s">
        <v>62</v>
      </c>
      <c r="D2822" t="s">
        <v>451</v>
      </c>
      <c r="E2822" t="s">
        <v>452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428</v>
      </c>
      <c r="C2823" t="s">
        <v>62</v>
      </c>
      <c r="D2823" t="s">
        <v>451</v>
      </c>
      <c r="E2823" t="s">
        <v>472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428</v>
      </c>
      <c r="C2824" t="s">
        <v>62</v>
      </c>
      <c r="D2824" t="s">
        <v>451</v>
      </c>
      <c r="E2824" t="s">
        <v>479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428</v>
      </c>
      <c r="C2825" t="s">
        <v>62</v>
      </c>
      <c r="D2825" t="s">
        <v>473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428</v>
      </c>
      <c r="C2826" t="s">
        <v>62</v>
      </c>
      <c r="D2826" t="s">
        <v>473</v>
      </c>
      <c r="E2826" t="s">
        <v>473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428</v>
      </c>
      <c r="C2827" t="s">
        <v>62</v>
      </c>
      <c r="D2827" t="s">
        <v>452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428</v>
      </c>
      <c r="C2828" t="s">
        <v>62</v>
      </c>
      <c r="D2828" t="s">
        <v>452</v>
      </c>
      <c r="E2828" t="s">
        <v>452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428</v>
      </c>
      <c r="C2829" t="s">
        <v>62</v>
      </c>
      <c r="D2829" t="s">
        <v>604</v>
      </c>
      <c r="E2829" t="s">
        <v>604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428</v>
      </c>
      <c r="C2830" t="s">
        <v>62</v>
      </c>
      <c r="D2830" t="s">
        <v>477</v>
      </c>
      <c r="E2830" t="s">
        <v>477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428</v>
      </c>
      <c r="C2831" t="s">
        <v>62</v>
      </c>
      <c r="D2831" t="s">
        <v>472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428</v>
      </c>
      <c r="C2832" t="s">
        <v>62</v>
      </c>
      <c r="D2832" t="s">
        <v>472</v>
      </c>
      <c r="E2832" t="s">
        <v>472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428</v>
      </c>
      <c r="C2833" t="s">
        <v>62</v>
      </c>
      <c r="D2833" t="s">
        <v>479</v>
      </c>
      <c r="E2833" t="s">
        <v>479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428</v>
      </c>
      <c r="C2834" t="s">
        <v>62</v>
      </c>
      <c r="D2834" t="s">
        <v>453</v>
      </c>
      <c r="E2834" t="s">
        <v>453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428</v>
      </c>
      <c r="C2835" t="s">
        <v>62</v>
      </c>
      <c r="D2835" t="s">
        <v>475</v>
      </c>
      <c r="E2835" t="s">
        <v>475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428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428</v>
      </c>
      <c r="C2837" t="s">
        <v>64</v>
      </c>
      <c r="D2837" t="s">
        <v>471</v>
      </c>
      <c r="E2837" t="s">
        <v>471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428</v>
      </c>
      <c r="C2838" t="s">
        <v>64</v>
      </c>
      <c r="D2838" t="s">
        <v>450</v>
      </c>
      <c r="E2838" t="s">
        <v>450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428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428</v>
      </c>
      <c r="C2840" t="s">
        <v>64</v>
      </c>
      <c r="D2840" t="s">
        <v>141</v>
      </c>
      <c r="E2840" t="s">
        <v>451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428</v>
      </c>
      <c r="C2841" t="s">
        <v>64</v>
      </c>
      <c r="D2841" t="s">
        <v>451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428</v>
      </c>
      <c r="C2842" t="s">
        <v>64</v>
      </c>
      <c r="D2842" t="s">
        <v>451</v>
      </c>
      <c r="E2842" t="s">
        <v>451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428</v>
      </c>
      <c r="C2843" t="s">
        <v>64</v>
      </c>
      <c r="D2843" t="s">
        <v>451</v>
      </c>
      <c r="E2843" t="s">
        <v>473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428</v>
      </c>
      <c r="C2844" t="s">
        <v>64</v>
      </c>
      <c r="D2844" t="s">
        <v>451</v>
      </c>
      <c r="E2844" t="s">
        <v>604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428</v>
      </c>
      <c r="C2845" t="s">
        <v>64</v>
      </c>
      <c r="D2845" t="s">
        <v>451</v>
      </c>
      <c r="E2845" t="s">
        <v>472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428</v>
      </c>
      <c r="C2846" t="s">
        <v>64</v>
      </c>
      <c r="D2846" t="s">
        <v>473</v>
      </c>
      <c r="E2846" t="s">
        <v>473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428</v>
      </c>
      <c r="C2847" t="s">
        <v>64</v>
      </c>
      <c r="D2847" t="s">
        <v>452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428</v>
      </c>
      <c r="C2848" t="s">
        <v>64</v>
      </c>
      <c r="D2848" t="s">
        <v>452</v>
      </c>
      <c r="E2848" t="s">
        <v>452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428</v>
      </c>
      <c r="C2849" t="s">
        <v>64</v>
      </c>
      <c r="D2849" t="s">
        <v>604</v>
      </c>
      <c r="E2849" t="s">
        <v>604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428</v>
      </c>
      <c r="C2850" t="s">
        <v>64</v>
      </c>
      <c r="D2850" t="s">
        <v>474</v>
      </c>
      <c r="E2850" t="s">
        <v>474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428</v>
      </c>
      <c r="C2851" t="s">
        <v>64</v>
      </c>
      <c r="D2851" t="s">
        <v>477</v>
      </c>
      <c r="E2851" t="s">
        <v>477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428</v>
      </c>
      <c r="C2852" t="s">
        <v>64</v>
      </c>
      <c r="D2852" t="s">
        <v>472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428</v>
      </c>
      <c r="C2853" t="s">
        <v>64</v>
      </c>
      <c r="D2853" t="s">
        <v>472</v>
      </c>
      <c r="E2853" t="s">
        <v>451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428</v>
      </c>
      <c r="C2854" t="s">
        <v>64</v>
      </c>
      <c r="D2854" t="s">
        <v>472</v>
      </c>
      <c r="E2854" t="s">
        <v>472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428</v>
      </c>
      <c r="C2855" t="s">
        <v>64</v>
      </c>
      <c r="D2855" t="s">
        <v>479</v>
      </c>
      <c r="E2855" t="s">
        <v>479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428</v>
      </c>
      <c r="C2856" t="s">
        <v>64</v>
      </c>
      <c r="D2856" t="s">
        <v>453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428</v>
      </c>
      <c r="C2857" t="s">
        <v>66</v>
      </c>
      <c r="D2857" t="s">
        <v>603</v>
      </c>
      <c r="E2857" t="s">
        <v>603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428</v>
      </c>
      <c r="C2858" t="s">
        <v>66</v>
      </c>
      <c r="D2858" t="s">
        <v>471</v>
      </c>
      <c r="E2858" t="s">
        <v>471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428</v>
      </c>
      <c r="C2859" t="s">
        <v>66</v>
      </c>
      <c r="D2859" t="s">
        <v>450</v>
      </c>
      <c r="E2859" t="s">
        <v>450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428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428</v>
      </c>
      <c r="C2861" t="s">
        <v>66</v>
      </c>
      <c r="D2861" t="s">
        <v>141</v>
      </c>
      <c r="E2861" t="s">
        <v>473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428</v>
      </c>
      <c r="C2862" t="s">
        <v>66</v>
      </c>
      <c r="D2862" t="s">
        <v>141</v>
      </c>
      <c r="E2862" t="s">
        <v>472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428</v>
      </c>
      <c r="C2863" t="s">
        <v>66</v>
      </c>
      <c r="D2863" t="s">
        <v>451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428</v>
      </c>
      <c r="C2864" t="s">
        <v>66</v>
      </c>
      <c r="D2864" t="s">
        <v>451</v>
      </c>
      <c r="E2864" t="s">
        <v>451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428</v>
      </c>
      <c r="C2865" t="s">
        <v>66</v>
      </c>
      <c r="D2865" t="s">
        <v>451</v>
      </c>
      <c r="E2865" t="s">
        <v>473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428</v>
      </c>
      <c r="C2866" t="s">
        <v>66</v>
      </c>
      <c r="D2866" t="s">
        <v>451</v>
      </c>
      <c r="E2866" t="s">
        <v>452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428</v>
      </c>
      <c r="C2867" t="s">
        <v>66</v>
      </c>
      <c r="D2867" t="s">
        <v>451</v>
      </c>
      <c r="E2867" t="s">
        <v>472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428</v>
      </c>
      <c r="C2868" t="s">
        <v>66</v>
      </c>
      <c r="D2868" t="s">
        <v>473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428</v>
      </c>
      <c r="C2869" t="s">
        <v>66</v>
      </c>
      <c r="D2869" t="s">
        <v>473</v>
      </c>
      <c r="E2869" t="s">
        <v>473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428</v>
      </c>
      <c r="C2870" t="s">
        <v>66</v>
      </c>
      <c r="D2870" t="s">
        <v>452</v>
      </c>
      <c r="E2870" t="s">
        <v>452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428</v>
      </c>
      <c r="C2871" t="s">
        <v>66</v>
      </c>
      <c r="D2871" t="s">
        <v>604</v>
      </c>
      <c r="E2871" t="s">
        <v>604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428</v>
      </c>
      <c r="C2872" t="s">
        <v>66</v>
      </c>
      <c r="D2872" t="s">
        <v>474</v>
      </c>
      <c r="E2872" t="s">
        <v>474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428</v>
      </c>
      <c r="C2873" t="s">
        <v>66</v>
      </c>
      <c r="D2873" t="s">
        <v>477</v>
      </c>
      <c r="E2873" t="s">
        <v>477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428</v>
      </c>
      <c r="C2874" t="s">
        <v>66</v>
      </c>
      <c r="D2874" t="s">
        <v>472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428</v>
      </c>
      <c r="C2875" t="s">
        <v>66</v>
      </c>
      <c r="D2875" t="s">
        <v>472</v>
      </c>
      <c r="E2875" t="s">
        <v>451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428</v>
      </c>
      <c r="C2876" t="s">
        <v>66</v>
      </c>
      <c r="D2876" t="s">
        <v>472</v>
      </c>
      <c r="E2876" t="s">
        <v>472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428</v>
      </c>
      <c r="C2877" t="s">
        <v>66</v>
      </c>
      <c r="D2877" t="s">
        <v>479</v>
      </c>
      <c r="E2877" t="s">
        <v>479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428</v>
      </c>
      <c r="C2878" t="s">
        <v>66</v>
      </c>
      <c r="D2878" t="s">
        <v>453</v>
      </c>
      <c r="E2878" t="s">
        <v>453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428</v>
      </c>
      <c r="C2879" t="s">
        <v>66</v>
      </c>
      <c r="D2879" t="s">
        <v>475</v>
      </c>
      <c r="E2879" t="s">
        <v>453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428</v>
      </c>
      <c r="C2880" t="s">
        <v>68</v>
      </c>
      <c r="D2880" t="s">
        <v>471</v>
      </c>
      <c r="E2880" t="s">
        <v>471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428</v>
      </c>
      <c r="C2881" t="s">
        <v>68</v>
      </c>
      <c r="D2881" t="s">
        <v>450</v>
      </c>
      <c r="E2881" t="s">
        <v>450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428</v>
      </c>
      <c r="C2882" t="s">
        <v>68</v>
      </c>
      <c r="D2882" t="s">
        <v>141</v>
      </c>
      <c r="E2882" t="s">
        <v>603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428</v>
      </c>
      <c r="C2883" t="s">
        <v>68</v>
      </c>
      <c r="D2883" t="s">
        <v>141</v>
      </c>
      <c r="E2883" t="s">
        <v>450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428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428</v>
      </c>
      <c r="C2885" t="s">
        <v>68</v>
      </c>
      <c r="D2885" t="s">
        <v>141</v>
      </c>
      <c r="E2885" t="s">
        <v>451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428</v>
      </c>
      <c r="C2886" t="s">
        <v>68</v>
      </c>
      <c r="D2886" t="s">
        <v>141</v>
      </c>
      <c r="E2886" t="s">
        <v>473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428</v>
      </c>
      <c r="C2887" t="s">
        <v>68</v>
      </c>
      <c r="D2887" t="s">
        <v>141</v>
      </c>
      <c r="E2887" t="s">
        <v>472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428</v>
      </c>
      <c r="C2888" t="s">
        <v>68</v>
      </c>
      <c r="D2888" t="s">
        <v>451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428</v>
      </c>
      <c r="C2889" t="s">
        <v>68</v>
      </c>
      <c r="D2889" t="s">
        <v>451</v>
      </c>
      <c r="E2889" t="s">
        <v>451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428</v>
      </c>
      <c r="C2890" t="s">
        <v>68</v>
      </c>
      <c r="D2890" t="s">
        <v>451</v>
      </c>
      <c r="E2890" t="s">
        <v>473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428</v>
      </c>
      <c r="C2891" t="s">
        <v>68</v>
      </c>
      <c r="D2891" t="s">
        <v>451</v>
      </c>
      <c r="E2891" t="s">
        <v>604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428</v>
      </c>
      <c r="C2892" t="s">
        <v>68</v>
      </c>
      <c r="D2892" t="s">
        <v>451</v>
      </c>
      <c r="E2892" t="s">
        <v>477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428</v>
      </c>
      <c r="C2893" t="s">
        <v>68</v>
      </c>
      <c r="D2893" t="s">
        <v>451</v>
      </c>
      <c r="E2893" t="s">
        <v>472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428</v>
      </c>
      <c r="C2894" t="s">
        <v>68</v>
      </c>
      <c r="D2894" t="s">
        <v>451</v>
      </c>
      <c r="E2894" t="s">
        <v>479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428</v>
      </c>
      <c r="C2895" t="s">
        <v>68</v>
      </c>
      <c r="D2895" t="s">
        <v>473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428</v>
      </c>
      <c r="C2896" t="s">
        <v>68</v>
      </c>
      <c r="D2896" t="s">
        <v>473</v>
      </c>
      <c r="E2896" t="s">
        <v>473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428</v>
      </c>
      <c r="C2897" t="s">
        <v>68</v>
      </c>
      <c r="D2897" t="s">
        <v>452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428</v>
      </c>
      <c r="C2898" t="s">
        <v>68</v>
      </c>
      <c r="D2898" t="s">
        <v>452</v>
      </c>
      <c r="E2898" t="s">
        <v>452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428</v>
      </c>
      <c r="C2899" t="s">
        <v>68</v>
      </c>
      <c r="D2899" t="s">
        <v>604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428</v>
      </c>
      <c r="C2900" t="s">
        <v>68</v>
      </c>
      <c r="D2900" t="s">
        <v>604</v>
      </c>
      <c r="E2900" t="s">
        <v>604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428</v>
      </c>
      <c r="C2901" t="s">
        <v>68</v>
      </c>
      <c r="D2901" t="s">
        <v>474</v>
      </c>
      <c r="E2901" t="s">
        <v>474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428</v>
      </c>
      <c r="C2902" t="s">
        <v>68</v>
      </c>
      <c r="D2902" t="s">
        <v>477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428</v>
      </c>
      <c r="C2903" t="s">
        <v>68</v>
      </c>
      <c r="D2903" t="s">
        <v>477</v>
      </c>
      <c r="E2903" t="s">
        <v>477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428</v>
      </c>
      <c r="C2904" t="s">
        <v>68</v>
      </c>
      <c r="D2904" t="s">
        <v>472</v>
      </c>
      <c r="E2904" t="s">
        <v>471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428</v>
      </c>
      <c r="C2905" t="s">
        <v>68</v>
      </c>
      <c r="D2905" t="s">
        <v>472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428</v>
      </c>
      <c r="C2906" t="s">
        <v>68</v>
      </c>
      <c r="D2906" t="s">
        <v>472</v>
      </c>
      <c r="E2906" t="s">
        <v>451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428</v>
      </c>
      <c r="C2907" t="s">
        <v>68</v>
      </c>
      <c r="D2907" t="s">
        <v>472</v>
      </c>
      <c r="E2907" t="s">
        <v>472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428</v>
      </c>
      <c r="C2908" t="s">
        <v>68</v>
      </c>
      <c r="D2908" t="s">
        <v>479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428</v>
      </c>
      <c r="C2909" t="s">
        <v>68</v>
      </c>
      <c r="D2909" t="s">
        <v>479</v>
      </c>
      <c r="E2909" t="s">
        <v>451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428</v>
      </c>
      <c r="C2910" t="s">
        <v>68</v>
      </c>
      <c r="D2910" t="s">
        <v>479</v>
      </c>
      <c r="E2910" t="s">
        <v>479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429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429</v>
      </c>
      <c r="C2912" t="s">
        <v>52</v>
      </c>
      <c r="D2912" t="s">
        <v>141</v>
      </c>
      <c r="E2912" t="s">
        <v>452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429</v>
      </c>
      <c r="C2913" t="s">
        <v>52</v>
      </c>
      <c r="D2913" t="s">
        <v>451</v>
      </c>
      <c r="E2913" t="s">
        <v>451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429</v>
      </c>
      <c r="C2914" t="s">
        <v>52</v>
      </c>
      <c r="D2914" t="s">
        <v>452</v>
      </c>
      <c r="E2914" t="s">
        <v>452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429</v>
      </c>
      <c r="C2915" t="s">
        <v>54</v>
      </c>
      <c r="D2915" t="s">
        <v>450</v>
      </c>
      <c r="E2915" t="s">
        <v>450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429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429</v>
      </c>
      <c r="C2917" t="s">
        <v>54</v>
      </c>
      <c r="D2917" t="s">
        <v>141</v>
      </c>
      <c r="E2917" t="s">
        <v>451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429</v>
      </c>
      <c r="C2918" t="s">
        <v>54</v>
      </c>
      <c r="D2918" t="s">
        <v>451</v>
      </c>
      <c r="E2918" t="s">
        <v>451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429</v>
      </c>
      <c r="C2919" t="s">
        <v>54</v>
      </c>
      <c r="D2919" t="s">
        <v>452</v>
      </c>
      <c r="E2919" t="s">
        <v>452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429</v>
      </c>
      <c r="C2920" t="s">
        <v>56</v>
      </c>
      <c r="D2920" t="s">
        <v>450</v>
      </c>
      <c r="E2920" t="s">
        <v>450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429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429</v>
      </c>
      <c r="C2922" t="s">
        <v>56</v>
      </c>
      <c r="D2922" t="s">
        <v>451</v>
      </c>
      <c r="E2922" t="s">
        <v>451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429</v>
      </c>
      <c r="C2923" t="s">
        <v>56</v>
      </c>
      <c r="D2923" t="s">
        <v>451</v>
      </c>
      <c r="E2923" t="s">
        <v>452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429</v>
      </c>
      <c r="C2924" t="s">
        <v>56</v>
      </c>
      <c r="D2924" t="s">
        <v>452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429</v>
      </c>
      <c r="C2925" t="s">
        <v>56</v>
      </c>
      <c r="D2925" t="s">
        <v>452</v>
      </c>
      <c r="E2925" t="s">
        <v>452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429</v>
      </c>
      <c r="C2926" t="s">
        <v>56</v>
      </c>
      <c r="D2926" t="s">
        <v>453</v>
      </c>
      <c r="E2926" t="s">
        <v>453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429</v>
      </c>
      <c r="C2927" t="s">
        <v>58</v>
      </c>
      <c r="D2927" t="s">
        <v>450</v>
      </c>
      <c r="E2927" t="s">
        <v>471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429</v>
      </c>
      <c r="C2928" t="s">
        <v>58</v>
      </c>
      <c r="D2928" t="s">
        <v>450</v>
      </c>
      <c r="E2928" t="s">
        <v>450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429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429</v>
      </c>
      <c r="C2930" t="s">
        <v>58</v>
      </c>
      <c r="D2930" t="s">
        <v>451</v>
      </c>
      <c r="E2930" t="s">
        <v>451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429</v>
      </c>
      <c r="C2931" t="s">
        <v>58</v>
      </c>
      <c r="D2931" t="s">
        <v>452</v>
      </c>
      <c r="E2931" t="s">
        <v>452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429</v>
      </c>
      <c r="C2932" t="s">
        <v>58</v>
      </c>
      <c r="D2932" t="s">
        <v>479</v>
      </c>
      <c r="E2932" t="s">
        <v>479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429</v>
      </c>
      <c r="C2933" t="s">
        <v>58</v>
      </c>
      <c r="D2933" t="s">
        <v>453</v>
      </c>
      <c r="E2933" t="s">
        <v>453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429</v>
      </c>
      <c r="C2934" t="s">
        <v>60</v>
      </c>
      <c r="D2934" t="s">
        <v>603</v>
      </c>
      <c r="E2934" t="s">
        <v>603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429</v>
      </c>
      <c r="C2935" t="s">
        <v>60</v>
      </c>
      <c r="D2935" t="s">
        <v>471</v>
      </c>
      <c r="E2935" t="s">
        <v>471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429</v>
      </c>
      <c r="C2936" t="s">
        <v>60</v>
      </c>
      <c r="D2936" t="s">
        <v>471</v>
      </c>
      <c r="E2936" t="s">
        <v>450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429</v>
      </c>
      <c r="C2937" t="s">
        <v>60</v>
      </c>
      <c r="D2937" t="s">
        <v>450</v>
      </c>
      <c r="E2937" t="s">
        <v>450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429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429</v>
      </c>
      <c r="C2939" t="s">
        <v>60</v>
      </c>
      <c r="D2939" t="s">
        <v>451</v>
      </c>
      <c r="E2939" t="s">
        <v>471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429</v>
      </c>
      <c r="C2940" t="s">
        <v>60</v>
      </c>
      <c r="D2940" t="s">
        <v>451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429</v>
      </c>
      <c r="C2941" t="s">
        <v>60</v>
      </c>
      <c r="D2941" t="s">
        <v>451</v>
      </c>
      <c r="E2941" t="s">
        <v>451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429</v>
      </c>
      <c r="C2942" t="s">
        <v>60</v>
      </c>
      <c r="D2942" t="s">
        <v>451</v>
      </c>
      <c r="E2942" t="s">
        <v>452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429</v>
      </c>
      <c r="C2943" t="s">
        <v>60</v>
      </c>
      <c r="D2943" t="s">
        <v>451</v>
      </c>
      <c r="E2943" t="s">
        <v>472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429</v>
      </c>
      <c r="C2944" t="s">
        <v>60</v>
      </c>
      <c r="D2944" t="s">
        <v>473</v>
      </c>
      <c r="E2944" t="s">
        <v>473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429</v>
      </c>
      <c r="C2945" t="s">
        <v>60</v>
      </c>
      <c r="D2945" t="s">
        <v>452</v>
      </c>
      <c r="E2945" t="s">
        <v>450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429</v>
      </c>
      <c r="C2946" t="s">
        <v>60</v>
      </c>
      <c r="D2946" t="s">
        <v>452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429</v>
      </c>
      <c r="C2947" t="s">
        <v>60</v>
      </c>
      <c r="D2947" t="s">
        <v>452</v>
      </c>
      <c r="E2947" t="s">
        <v>452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429</v>
      </c>
      <c r="C2948" t="s">
        <v>60</v>
      </c>
      <c r="D2948" t="s">
        <v>472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429</v>
      </c>
      <c r="C2949" t="s">
        <v>60</v>
      </c>
      <c r="D2949" t="s">
        <v>472</v>
      </c>
      <c r="E2949" t="s">
        <v>472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429</v>
      </c>
      <c r="C2950" t="s">
        <v>60</v>
      </c>
      <c r="D2950" t="s">
        <v>527</v>
      </c>
      <c r="E2950" t="s">
        <v>527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429</v>
      </c>
      <c r="C2951" t="s">
        <v>60</v>
      </c>
      <c r="D2951" t="s">
        <v>479</v>
      </c>
      <c r="E2951" t="s">
        <v>479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429</v>
      </c>
      <c r="C2952" t="s">
        <v>60</v>
      </c>
      <c r="D2952" t="s">
        <v>453</v>
      </c>
      <c r="E2952" t="s">
        <v>453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429</v>
      </c>
      <c r="C2953" t="s">
        <v>60</v>
      </c>
      <c r="D2953" t="s">
        <v>475</v>
      </c>
      <c r="E2953" t="s">
        <v>475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429</v>
      </c>
      <c r="C2954" t="s">
        <v>62</v>
      </c>
      <c r="D2954" t="s">
        <v>471</v>
      </c>
      <c r="E2954" t="s">
        <v>471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429</v>
      </c>
      <c r="C2955" t="s">
        <v>62</v>
      </c>
      <c r="D2955" t="s">
        <v>471</v>
      </c>
      <c r="E2955" t="s">
        <v>604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429</v>
      </c>
      <c r="C2956" t="s">
        <v>62</v>
      </c>
      <c r="D2956" t="s">
        <v>450</v>
      </c>
      <c r="E2956" t="s">
        <v>471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429</v>
      </c>
      <c r="C2957" t="s">
        <v>62</v>
      </c>
      <c r="D2957" t="s">
        <v>450</v>
      </c>
      <c r="E2957" t="s">
        <v>450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429</v>
      </c>
      <c r="C2958" t="s">
        <v>62</v>
      </c>
      <c r="D2958" t="s">
        <v>450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429</v>
      </c>
      <c r="C2959" t="s">
        <v>62</v>
      </c>
      <c r="D2959" t="s">
        <v>450</v>
      </c>
      <c r="E2959" t="s">
        <v>452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429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429</v>
      </c>
      <c r="C2961" t="s">
        <v>62</v>
      </c>
      <c r="D2961" t="s">
        <v>141</v>
      </c>
      <c r="E2961" t="s">
        <v>473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429</v>
      </c>
      <c r="C2962" t="s">
        <v>62</v>
      </c>
      <c r="D2962" t="s">
        <v>451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429</v>
      </c>
      <c r="C2963" t="s">
        <v>62</v>
      </c>
      <c r="D2963" t="s">
        <v>451</v>
      </c>
      <c r="E2963" t="s">
        <v>451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429</v>
      </c>
      <c r="C2964" t="s">
        <v>62</v>
      </c>
      <c r="D2964" t="s">
        <v>451</v>
      </c>
      <c r="E2964" t="s">
        <v>473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429</v>
      </c>
      <c r="C2965" t="s">
        <v>62</v>
      </c>
      <c r="D2965" t="s">
        <v>451</v>
      </c>
      <c r="E2965" t="s">
        <v>452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429</v>
      </c>
      <c r="C2966" t="s">
        <v>62</v>
      </c>
      <c r="D2966" t="s">
        <v>451</v>
      </c>
      <c r="E2966" t="s">
        <v>472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429</v>
      </c>
      <c r="C2967" t="s">
        <v>62</v>
      </c>
      <c r="D2967" t="s">
        <v>451</v>
      </c>
      <c r="E2967" t="s">
        <v>479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429</v>
      </c>
      <c r="C2968" t="s">
        <v>62</v>
      </c>
      <c r="D2968" t="s">
        <v>473</v>
      </c>
      <c r="E2968" t="s">
        <v>473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429</v>
      </c>
      <c r="C2969" t="s">
        <v>62</v>
      </c>
      <c r="D2969" t="s">
        <v>452</v>
      </c>
      <c r="E2969" t="s">
        <v>451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429</v>
      </c>
      <c r="C2970" t="s">
        <v>62</v>
      </c>
      <c r="D2970" t="s">
        <v>452</v>
      </c>
      <c r="E2970" t="s">
        <v>452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429</v>
      </c>
      <c r="C2971" t="s">
        <v>62</v>
      </c>
      <c r="D2971" t="s">
        <v>452</v>
      </c>
      <c r="E2971" t="s">
        <v>604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429</v>
      </c>
      <c r="C2972" t="s">
        <v>62</v>
      </c>
      <c r="D2972" t="s">
        <v>604</v>
      </c>
      <c r="E2972" t="s">
        <v>604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429</v>
      </c>
      <c r="C2973" t="s">
        <v>62</v>
      </c>
      <c r="D2973" t="s">
        <v>472</v>
      </c>
      <c r="E2973" t="s">
        <v>472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429</v>
      </c>
      <c r="C2974" t="s">
        <v>62</v>
      </c>
      <c r="D2974" t="s">
        <v>479</v>
      </c>
      <c r="E2974" t="s">
        <v>479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429</v>
      </c>
      <c r="C2975" t="s">
        <v>62</v>
      </c>
      <c r="D2975" t="s">
        <v>453</v>
      </c>
      <c r="E2975" t="s">
        <v>453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429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429</v>
      </c>
      <c r="C2977" t="s">
        <v>64</v>
      </c>
      <c r="D2977" t="s">
        <v>603</v>
      </c>
      <c r="E2977" t="s">
        <v>603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429</v>
      </c>
      <c r="C2978" t="s">
        <v>64</v>
      </c>
      <c r="D2978" t="s">
        <v>471</v>
      </c>
      <c r="E2978" t="s">
        <v>471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429</v>
      </c>
      <c r="C2979" t="s">
        <v>64</v>
      </c>
      <c r="D2979" t="s">
        <v>450</v>
      </c>
      <c r="E2979" t="s">
        <v>450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429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429</v>
      </c>
      <c r="C2981" t="s">
        <v>64</v>
      </c>
      <c r="D2981" t="s">
        <v>451</v>
      </c>
      <c r="E2981" t="s">
        <v>471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429</v>
      </c>
      <c r="C2982" t="s">
        <v>64</v>
      </c>
      <c r="D2982" t="s">
        <v>451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429</v>
      </c>
      <c r="C2983" t="s">
        <v>64</v>
      </c>
      <c r="D2983" t="s">
        <v>451</v>
      </c>
      <c r="E2983" t="s">
        <v>451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429</v>
      </c>
      <c r="C2984" t="s">
        <v>64</v>
      </c>
      <c r="D2984" t="s">
        <v>451</v>
      </c>
      <c r="E2984" t="s">
        <v>452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429</v>
      </c>
      <c r="C2985" t="s">
        <v>64</v>
      </c>
      <c r="D2985" t="s">
        <v>473</v>
      </c>
      <c r="E2985" t="s">
        <v>451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429</v>
      </c>
      <c r="C2986" t="s">
        <v>64</v>
      </c>
      <c r="D2986" t="s">
        <v>473</v>
      </c>
      <c r="E2986" t="s">
        <v>473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429</v>
      </c>
      <c r="C2987" t="s">
        <v>64</v>
      </c>
      <c r="D2987" t="s">
        <v>452</v>
      </c>
      <c r="E2987" t="s">
        <v>452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429</v>
      </c>
      <c r="C2988" t="s">
        <v>64</v>
      </c>
      <c r="D2988" t="s">
        <v>604</v>
      </c>
      <c r="E2988" t="s">
        <v>604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429</v>
      </c>
      <c r="C2989" t="s">
        <v>64</v>
      </c>
      <c r="D2989" t="s">
        <v>472</v>
      </c>
      <c r="E2989" t="s">
        <v>472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429</v>
      </c>
      <c r="C2990" t="s">
        <v>64</v>
      </c>
      <c r="D2990" t="s">
        <v>453</v>
      </c>
      <c r="E2990" t="s">
        <v>453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 t="s">
        <v>66</v>
      </c>
      <c r="D2991" t="s">
        <v>471</v>
      </c>
      <c r="E2991" t="s">
        <v>471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429</v>
      </c>
      <c r="C2992" t="s">
        <v>66</v>
      </c>
      <c r="D2992" t="s">
        <v>471</v>
      </c>
      <c r="E2992" t="s">
        <v>451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429</v>
      </c>
      <c r="C2993" t="s">
        <v>66</v>
      </c>
      <c r="D2993" t="s">
        <v>450</v>
      </c>
      <c r="E2993" t="s">
        <v>450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429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429</v>
      </c>
      <c r="C2995" t="s">
        <v>66</v>
      </c>
      <c r="D2995" t="s">
        <v>141</v>
      </c>
      <c r="E2995" t="s">
        <v>472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429</v>
      </c>
      <c r="C2996" t="s">
        <v>66</v>
      </c>
      <c r="D2996" t="s">
        <v>451</v>
      </c>
      <c r="E2996" t="s">
        <v>471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429</v>
      </c>
      <c r="C2997" t="s">
        <v>66</v>
      </c>
      <c r="D2997" t="s">
        <v>451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429</v>
      </c>
      <c r="C2998" t="s">
        <v>66</v>
      </c>
      <c r="D2998" t="s">
        <v>451</v>
      </c>
      <c r="E2998" t="s">
        <v>451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429</v>
      </c>
      <c r="C2999" t="s">
        <v>66</v>
      </c>
      <c r="D2999" t="s">
        <v>473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429</v>
      </c>
      <c r="C3000" t="s">
        <v>66</v>
      </c>
      <c r="D3000" t="s">
        <v>473</v>
      </c>
      <c r="E3000" t="s">
        <v>473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429</v>
      </c>
      <c r="C3001" t="s">
        <v>66</v>
      </c>
      <c r="D3001" t="s">
        <v>452</v>
      </c>
      <c r="E3001" t="s">
        <v>452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429</v>
      </c>
      <c r="C3002" t="s">
        <v>66</v>
      </c>
      <c r="D3002" t="s">
        <v>604</v>
      </c>
      <c r="E3002" t="s">
        <v>604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429</v>
      </c>
      <c r="C3003" t="s">
        <v>66</v>
      </c>
      <c r="D3003" t="s">
        <v>472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429</v>
      </c>
      <c r="C3004" t="s">
        <v>66</v>
      </c>
      <c r="D3004" t="s">
        <v>472</v>
      </c>
      <c r="E3004" t="s">
        <v>472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429</v>
      </c>
      <c r="C3005" t="s">
        <v>66</v>
      </c>
      <c r="D3005" t="s">
        <v>479</v>
      </c>
      <c r="E3005" t="s">
        <v>479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429</v>
      </c>
      <c r="C3006" t="s">
        <v>66</v>
      </c>
      <c r="D3006" t="s">
        <v>453</v>
      </c>
      <c r="E3006" t="s">
        <v>453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429</v>
      </c>
      <c r="C3007" t="s">
        <v>68</v>
      </c>
      <c r="D3007" t="s">
        <v>603</v>
      </c>
      <c r="E3007" t="s">
        <v>603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429</v>
      </c>
      <c r="C3008" t="s">
        <v>68</v>
      </c>
      <c r="D3008" t="s">
        <v>471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429</v>
      </c>
      <c r="C3009" t="s">
        <v>68</v>
      </c>
      <c r="D3009" t="s">
        <v>450</v>
      </c>
      <c r="E3009" t="s">
        <v>450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429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429</v>
      </c>
      <c r="C3011" t="s">
        <v>68</v>
      </c>
      <c r="D3011" t="s">
        <v>141</v>
      </c>
      <c r="E3011" t="s">
        <v>451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429</v>
      </c>
      <c r="C3012" t="s">
        <v>68</v>
      </c>
      <c r="D3012" t="s">
        <v>141</v>
      </c>
      <c r="E3012" t="s">
        <v>473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429</v>
      </c>
      <c r="C3013" t="s">
        <v>68</v>
      </c>
      <c r="D3013" t="s">
        <v>141</v>
      </c>
      <c r="E3013" t="s">
        <v>472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429</v>
      </c>
      <c r="C3014" t="s">
        <v>68</v>
      </c>
      <c r="D3014" t="s">
        <v>451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429</v>
      </c>
      <c r="C3015" t="s">
        <v>68</v>
      </c>
      <c r="D3015" t="s">
        <v>451</v>
      </c>
      <c r="E3015" t="s">
        <v>451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429</v>
      </c>
      <c r="C3016" t="s">
        <v>68</v>
      </c>
      <c r="D3016" t="s">
        <v>473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429</v>
      </c>
      <c r="C3017" t="s">
        <v>68</v>
      </c>
      <c r="D3017" t="s">
        <v>473</v>
      </c>
      <c r="E3017" t="s">
        <v>451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429</v>
      </c>
      <c r="C3018" t="s">
        <v>68</v>
      </c>
      <c r="D3018" t="s">
        <v>473</v>
      </c>
      <c r="E3018" t="s">
        <v>473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429</v>
      </c>
      <c r="C3019" t="s">
        <v>68</v>
      </c>
      <c r="D3019" t="s">
        <v>452</v>
      </c>
      <c r="E3019" t="s">
        <v>452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429</v>
      </c>
      <c r="C3020" t="s">
        <v>68</v>
      </c>
      <c r="D3020" t="s">
        <v>604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429</v>
      </c>
      <c r="C3021" t="s">
        <v>68</v>
      </c>
      <c r="D3021" t="s">
        <v>604</v>
      </c>
      <c r="E3021" t="s">
        <v>604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429</v>
      </c>
      <c r="C3022" t="s">
        <v>68</v>
      </c>
      <c r="D3022" t="s">
        <v>472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429</v>
      </c>
      <c r="C3023" t="s">
        <v>68</v>
      </c>
      <c r="D3023" t="s">
        <v>472</v>
      </c>
      <c r="E3023" t="s">
        <v>472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429</v>
      </c>
      <c r="C3024" t="s">
        <v>68</v>
      </c>
      <c r="D3024" t="s">
        <v>472</v>
      </c>
      <c r="E3024" t="s">
        <v>527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429</v>
      </c>
      <c r="C3025" t="s">
        <v>68</v>
      </c>
      <c r="D3025" t="s">
        <v>479</v>
      </c>
      <c r="E3025" t="s">
        <v>473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430</v>
      </c>
      <c r="C3026" t="s">
        <v>52</v>
      </c>
      <c r="D3026" t="s">
        <v>450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430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430</v>
      </c>
      <c r="C3028" t="s">
        <v>52</v>
      </c>
      <c r="D3028" t="s">
        <v>476</v>
      </c>
      <c r="E3028" t="s">
        <v>529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430</v>
      </c>
      <c r="C3029" t="s">
        <v>52</v>
      </c>
      <c r="D3029" t="s">
        <v>451</v>
      </c>
      <c r="E3029" t="s">
        <v>451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430</v>
      </c>
      <c r="C3030" t="s">
        <v>52</v>
      </c>
      <c r="D3030" t="s">
        <v>452</v>
      </c>
      <c r="E3030" t="s">
        <v>452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430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430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430</v>
      </c>
      <c r="C3033" t="s">
        <v>54</v>
      </c>
      <c r="D3033" t="s">
        <v>451</v>
      </c>
      <c r="E3033" t="s">
        <v>451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430</v>
      </c>
      <c r="C3034" t="s">
        <v>54</v>
      </c>
      <c r="D3034" t="s">
        <v>452</v>
      </c>
      <c r="E3034" t="s">
        <v>452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430</v>
      </c>
      <c r="C3035" t="s">
        <v>54</v>
      </c>
      <c r="D3035" t="s">
        <v>453</v>
      </c>
      <c r="E3035" t="s">
        <v>453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430</v>
      </c>
      <c r="C3036" t="s">
        <v>56</v>
      </c>
      <c r="D3036" t="s">
        <v>471</v>
      </c>
      <c r="E3036" t="s">
        <v>471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430</v>
      </c>
      <c r="C3037" t="s">
        <v>56</v>
      </c>
      <c r="D3037" t="s">
        <v>450</v>
      </c>
      <c r="E3037" t="s">
        <v>450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430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430</v>
      </c>
      <c r="C3039" t="s">
        <v>56</v>
      </c>
      <c r="D3039" t="s">
        <v>451</v>
      </c>
      <c r="E3039" t="s">
        <v>451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430</v>
      </c>
      <c r="C3040" t="s">
        <v>56</v>
      </c>
      <c r="D3040" t="s">
        <v>452</v>
      </c>
      <c r="E3040" t="s">
        <v>452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430</v>
      </c>
      <c r="C3041" t="s">
        <v>56</v>
      </c>
      <c r="D3041" t="s">
        <v>472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430</v>
      </c>
      <c r="C3042" t="s">
        <v>56</v>
      </c>
      <c r="D3042" t="s">
        <v>472</v>
      </c>
      <c r="E3042" t="s">
        <v>472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430</v>
      </c>
      <c r="C3043" t="s">
        <v>56</v>
      </c>
      <c r="D3043" t="s">
        <v>453</v>
      </c>
      <c r="E3043" t="s">
        <v>453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430</v>
      </c>
      <c r="C3044" t="s">
        <v>58</v>
      </c>
      <c r="D3044" t="s">
        <v>471</v>
      </c>
      <c r="E3044" t="s">
        <v>471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430</v>
      </c>
      <c r="C3045" t="s">
        <v>58</v>
      </c>
      <c r="D3045" t="s">
        <v>471</v>
      </c>
      <c r="E3045" t="s">
        <v>451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430</v>
      </c>
      <c r="C3046" t="s">
        <v>58</v>
      </c>
      <c r="D3046" t="s">
        <v>450</v>
      </c>
      <c r="E3046" t="s">
        <v>450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430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430</v>
      </c>
      <c r="C3048" t="s">
        <v>58</v>
      </c>
      <c r="D3048" t="s">
        <v>451</v>
      </c>
      <c r="E3048" t="s">
        <v>471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430</v>
      </c>
      <c r="C3049" t="s">
        <v>58</v>
      </c>
      <c r="D3049" t="s">
        <v>451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430</v>
      </c>
      <c r="C3050" t="s">
        <v>58</v>
      </c>
      <c r="D3050" t="s">
        <v>451</v>
      </c>
      <c r="E3050" t="s">
        <v>451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430</v>
      </c>
      <c r="C3051" t="s">
        <v>58</v>
      </c>
      <c r="D3051" t="s">
        <v>452</v>
      </c>
      <c r="E3051" t="s">
        <v>452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430</v>
      </c>
      <c r="C3052" t="s">
        <v>58</v>
      </c>
      <c r="D3052" t="s">
        <v>472</v>
      </c>
      <c r="E3052" t="s">
        <v>472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430</v>
      </c>
      <c r="C3053" t="s">
        <v>58</v>
      </c>
      <c r="D3053" t="s">
        <v>453</v>
      </c>
      <c r="E3053" t="s">
        <v>453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430</v>
      </c>
      <c r="C3054" t="s">
        <v>60</v>
      </c>
      <c r="D3054" t="s">
        <v>471</v>
      </c>
      <c r="E3054" t="s">
        <v>471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430</v>
      </c>
      <c r="C3055" t="s">
        <v>60</v>
      </c>
      <c r="D3055" t="s">
        <v>471</v>
      </c>
      <c r="E3055" t="s">
        <v>450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430</v>
      </c>
      <c r="C3056" t="s">
        <v>60</v>
      </c>
      <c r="D3056" t="s">
        <v>471</v>
      </c>
      <c r="E3056" t="s">
        <v>451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430</v>
      </c>
      <c r="C3057" t="s">
        <v>60</v>
      </c>
      <c r="D3057" t="s">
        <v>450</v>
      </c>
      <c r="E3057" t="s">
        <v>471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430</v>
      </c>
      <c r="C3058" t="s">
        <v>60</v>
      </c>
      <c r="D3058" t="s">
        <v>450</v>
      </c>
      <c r="E3058" t="s">
        <v>450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430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430</v>
      </c>
      <c r="C3060" t="s">
        <v>60</v>
      </c>
      <c r="D3060" t="s">
        <v>451</v>
      </c>
      <c r="E3060" t="s">
        <v>471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430</v>
      </c>
      <c r="C3061" t="s">
        <v>60</v>
      </c>
      <c r="D3061" t="s">
        <v>451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430</v>
      </c>
      <c r="C3062" t="s">
        <v>60</v>
      </c>
      <c r="D3062" t="s">
        <v>451</v>
      </c>
      <c r="E3062" t="s">
        <v>451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430</v>
      </c>
      <c r="C3063" t="s">
        <v>60</v>
      </c>
      <c r="D3063" t="s">
        <v>451</v>
      </c>
      <c r="E3063" t="s">
        <v>452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430</v>
      </c>
      <c r="C3064" t="s">
        <v>60</v>
      </c>
      <c r="D3064" t="s">
        <v>451</v>
      </c>
      <c r="E3064" t="s">
        <v>472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430</v>
      </c>
      <c r="C3065" t="s">
        <v>60</v>
      </c>
      <c r="D3065" t="s">
        <v>473</v>
      </c>
      <c r="E3065" t="s">
        <v>451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430</v>
      </c>
      <c r="C3066" t="s">
        <v>60</v>
      </c>
      <c r="D3066" t="s">
        <v>452</v>
      </c>
      <c r="E3066" t="s">
        <v>452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430</v>
      </c>
      <c r="C3067" t="s">
        <v>60</v>
      </c>
      <c r="D3067" t="s">
        <v>604</v>
      </c>
      <c r="E3067" t="s">
        <v>604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430</v>
      </c>
      <c r="C3068" t="s">
        <v>60</v>
      </c>
      <c r="D3068" t="s">
        <v>474</v>
      </c>
      <c r="E3068" t="s">
        <v>474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430</v>
      </c>
      <c r="C3069" t="s">
        <v>60</v>
      </c>
      <c r="D3069" t="s">
        <v>472</v>
      </c>
      <c r="E3069" t="s">
        <v>472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430</v>
      </c>
      <c r="C3070" t="s">
        <v>60</v>
      </c>
      <c r="D3070" t="s">
        <v>479</v>
      </c>
      <c r="E3070" t="s">
        <v>479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430</v>
      </c>
      <c r="C3071" t="s">
        <v>60</v>
      </c>
      <c r="D3071" t="s">
        <v>453</v>
      </c>
      <c r="E3071" t="s">
        <v>453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430</v>
      </c>
      <c r="C3072" t="s">
        <v>62</v>
      </c>
      <c r="D3072" t="s">
        <v>471</v>
      </c>
      <c r="E3072" t="s">
        <v>471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430</v>
      </c>
      <c r="C3073" t="s">
        <v>62</v>
      </c>
      <c r="D3073" t="s">
        <v>471</v>
      </c>
      <c r="E3073" t="s">
        <v>450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430</v>
      </c>
      <c r="C3074" t="s">
        <v>62</v>
      </c>
      <c r="D3074" t="s">
        <v>450</v>
      </c>
      <c r="E3074" t="s">
        <v>450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430</v>
      </c>
      <c r="C3075" t="s">
        <v>62</v>
      </c>
      <c r="D3075" t="s">
        <v>450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430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430</v>
      </c>
      <c r="C3077" t="s">
        <v>62</v>
      </c>
      <c r="D3077" t="s">
        <v>451</v>
      </c>
      <c r="E3077" t="s">
        <v>471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430</v>
      </c>
      <c r="C3078" t="s">
        <v>62</v>
      </c>
      <c r="D3078" t="s">
        <v>451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430</v>
      </c>
      <c r="C3079" t="s">
        <v>62</v>
      </c>
      <c r="D3079" t="s">
        <v>451</v>
      </c>
      <c r="E3079" t="s">
        <v>451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430</v>
      </c>
      <c r="C3080" t="s">
        <v>62</v>
      </c>
      <c r="D3080" t="s">
        <v>451</v>
      </c>
      <c r="E3080" t="s">
        <v>473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430</v>
      </c>
      <c r="C3081" t="s">
        <v>62</v>
      </c>
      <c r="D3081" t="s">
        <v>451</v>
      </c>
      <c r="E3081" t="s">
        <v>477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430</v>
      </c>
      <c r="C3082" t="s">
        <v>62</v>
      </c>
      <c r="D3082" t="s">
        <v>451</v>
      </c>
      <c r="E3082" t="s">
        <v>472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430</v>
      </c>
      <c r="C3083" t="s">
        <v>62</v>
      </c>
      <c r="D3083" t="s">
        <v>452</v>
      </c>
      <c r="E3083" t="s">
        <v>452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430</v>
      </c>
      <c r="C3084" t="s">
        <v>62</v>
      </c>
      <c r="D3084" t="s">
        <v>604</v>
      </c>
      <c r="E3084" t="s">
        <v>604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430</v>
      </c>
      <c r="C3085" t="s">
        <v>62</v>
      </c>
      <c r="D3085" t="s">
        <v>477</v>
      </c>
      <c r="E3085" t="s">
        <v>477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430</v>
      </c>
      <c r="C3086" t="s">
        <v>62</v>
      </c>
      <c r="D3086" t="s">
        <v>472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430</v>
      </c>
      <c r="C3087" t="s">
        <v>62</v>
      </c>
      <c r="D3087" t="s">
        <v>472</v>
      </c>
      <c r="E3087" t="s">
        <v>472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430</v>
      </c>
      <c r="C3088" t="s">
        <v>62</v>
      </c>
      <c r="D3088" t="s">
        <v>479</v>
      </c>
      <c r="E3088" t="s">
        <v>479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430</v>
      </c>
      <c r="C3089" t="s">
        <v>62</v>
      </c>
      <c r="D3089" t="s">
        <v>453</v>
      </c>
      <c r="E3089" t="s">
        <v>453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430</v>
      </c>
      <c r="C3090" t="s">
        <v>62</v>
      </c>
      <c r="D3090" t="s">
        <v>475</v>
      </c>
      <c r="E3090" t="s">
        <v>475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430</v>
      </c>
      <c r="C3091" t="s">
        <v>64</v>
      </c>
      <c r="D3091" t="s">
        <v>603</v>
      </c>
      <c r="E3091" t="s">
        <v>603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430</v>
      </c>
      <c r="C3092" t="s">
        <v>64</v>
      </c>
      <c r="D3092" t="s">
        <v>471</v>
      </c>
      <c r="E3092" t="s">
        <v>451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430</v>
      </c>
      <c r="C3093" t="s">
        <v>64</v>
      </c>
      <c r="D3093" t="s">
        <v>450</v>
      </c>
      <c r="E3093" t="s">
        <v>450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430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430</v>
      </c>
      <c r="C3095" t="s">
        <v>64</v>
      </c>
      <c r="D3095" t="s">
        <v>141</v>
      </c>
      <c r="E3095" t="s">
        <v>451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430</v>
      </c>
      <c r="C3096" t="s">
        <v>64</v>
      </c>
      <c r="D3096" t="s">
        <v>141</v>
      </c>
      <c r="E3096" t="s">
        <v>472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430</v>
      </c>
      <c r="C3097" t="s">
        <v>64</v>
      </c>
      <c r="D3097" t="s">
        <v>451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430</v>
      </c>
      <c r="C3098" t="s">
        <v>64</v>
      </c>
      <c r="D3098" t="s">
        <v>451</v>
      </c>
      <c r="E3098" t="s">
        <v>451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430</v>
      </c>
      <c r="C3099" t="s">
        <v>64</v>
      </c>
      <c r="D3099" t="s">
        <v>473</v>
      </c>
      <c r="E3099" t="s">
        <v>452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430</v>
      </c>
      <c r="C3100" t="s">
        <v>64</v>
      </c>
      <c r="D3100" t="s">
        <v>452</v>
      </c>
      <c r="E3100" t="s">
        <v>452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430</v>
      </c>
      <c r="C3101" t="s">
        <v>64</v>
      </c>
      <c r="D3101" t="s">
        <v>452</v>
      </c>
      <c r="E3101" t="s">
        <v>472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430</v>
      </c>
      <c r="C3102" t="s">
        <v>64</v>
      </c>
      <c r="D3102" t="s">
        <v>604</v>
      </c>
      <c r="E3102" t="s">
        <v>604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430</v>
      </c>
      <c r="C3103" t="s">
        <v>64</v>
      </c>
      <c r="D3103" t="s">
        <v>477</v>
      </c>
      <c r="E3103" t="s">
        <v>474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430</v>
      </c>
      <c r="C3104" t="s">
        <v>64</v>
      </c>
      <c r="D3104" t="s">
        <v>477</v>
      </c>
      <c r="E3104" t="s">
        <v>477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430</v>
      </c>
      <c r="C3105" t="s">
        <v>64</v>
      </c>
      <c r="D3105" t="s">
        <v>472</v>
      </c>
      <c r="E3105" t="s">
        <v>451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430</v>
      </c>
      <c r="C3106" t="s">
        <v>64</v>
      </c>
      <c r="D3106" t="s">
        <v>472</v>
      </c>
      <c r="E3106" t="s">
        <v>472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430</v>
      </c>
      <c r="C3107" t="s">
        <v>64</v>
      </c>
      <c r="D3107" t="s">
        <v>479</v>
      </c>
      <c r="E3107" t="s">
        <v>479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430</v>
      </c>
      <c r="C3108" t="s">
        <v>64</v>
      </c>
      <c r="D3108" t="s">
        <v>453</v>
      </c>
      <c r="E3108" t="s">
        <v>453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430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430</v>
      </c>
      <c r="C3110" t="s">
        <v>66</v>
      </c>
      <c r="D3110" t="s">
        <v>471</v>
      </c>
      <c r="E3110" t="s">
        <v>471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430</v>
      </c>
      <c r="C3111" t="s">
        <v>66</v>
      </c>
      <c r="D3111" t="s">
        <v>450</v>
      </c>
      <c r="E3111" t="s">
        <v>450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430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430</v>
      </c>
      <c r="C3113" t="s">
        <v>66</v>
      </c>
      <c r="D3113" t="s">
        <v>141</v>
      </c>
      <c r="E3113" t="s">
        <v>472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430</v>
      </c>
      <c r="C3114" t="s">
        <v>66</v>
      </c>
      <c r="D3114" t="s">
        <v>451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430</v>
      </c>
      <c r="C3115" t="s">
        <v>66</v>
      </c>
      <c r="D3115" t="s">
        <v>451</v>
      </c>
      <c r="E3115" t="s">
        <v>451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430</v>
      </c>
      <c r="C3116" t="s">
        <v>66</v>
      </c>
      <c r="D3116" t="s">
        <v>451</v>
      </c>
      <c r="E3116" t="s">
        <v>472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430</v>
      </c>
      <c r="C3117" t="s">
        <v>66</v>
      </c>
      <c r="D3117" t="s">
        <v>473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430</v>
      </c>
      <c r="C3118" t="s">
        <v>66</v>
      </c>
      <c r="D3118" t="s">
        <v>473</v>
      </c>
      <c r="E3118" t="s">
        <v>473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430</v>
      </c>
      <c r="C3119" t="s">
        <v>66</v>
      </c>
      <c r="D3119" t="s">
        <v>604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430</v>
      </c>
      <c r="C3120" t="s">
        <v>66</v>
      </c>
      <c r="D3120" t="s">
        <v>604</v>
      </c>
      <c r="E3120" t="s">
        <v>604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430</v>
      </c>
      <c r="C3121" t="s">
        <v>66</v>
      </c>
      <c r="D3121" t="s">
        <v>474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430</v>
      </c>
      <c r="C3122" t="s">
        <v>66</v>
      </c>
      <c r="D3122" t="s">
        <v>474</v>
      </c>
      <c r="E3122" t="s">
        <v>474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430</v>
      </c>
      <c r="C3123" t="s">
        <v>66</v>
      </c>
      <c r="D3123" t="s">
        <v>477</v>
      </c>
      <c r="E3123" t="s">
        <v>477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430</v>
      </c>
      <c r="C3124" t="s">
        <v>66</v>
      </c>
      <c r="D3124" t="s">
        <v>472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430</v>
      </c>
      <c r="C3125" t="s">
        <v>66</v>
      </c>
      <c r="D3125" t="s">
        <v>472</v>
      </c>
      <c r="E3125" t="s">
        <v>472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430</v>
      </c>
      <c r="C3126" t="s">
        <v>66</v>
      </c>
      <c r="D3126" t="s">
        <v>479</v>
      </c>
      <c r="E3126" t="s">
        <v>472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430</v>
      </c>
      <c r="C3127" t="s">
        <v>66</v>
      </c>
      <c r="D3127" t="s">
        <v>479</v>
      </c>
      <c r="E3127" t="s">
        <v>479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430</v>
      </c>
      <c r="C3128" t="s">
        <v>66</v>
      </c>
      <c r="D3128" t="s">
        <v>453</v>
      </c>
      <c r="E3128" t="s">
        <v>453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430</v>
      </c>
      <c r="C3129" t="s">
        <v>68</v>
      </c>
      <c r="D3129" t="s">
        <v>471</v>
      </c>
      <c r="E3129" t="s">
        <v>471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430</v>
      </c>
      <c r="C3130" t="s">
        <v>68</v>
      </c>
      <c r="D3130" t="s">
        <v>450</v>
      </c>
      <c r="E3130" t="s">
        <v>450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430</v>
      </c>
      <c r="C3131" t="s">
        <v>68</v>
      </c>
      <c r="D3131" t="s">
        <v>141</v>
      </c>
      <c r="E3131" t="s">
        <v>448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430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430</v>
      </c>
      <c r="C3133" t="s">
        <v>68</v>
      </c>
      <c r="D3133" t="s">
        <v>141</v>
      </c>
      <c r="E3133" t="s">
        <v>451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430</v>
      </c>
      <c r="C3134" t="s">
        <v>68</v>
      </c>
      <c r="D3134" t="s">
        <v>141</v>
      </c>
      <c r="E3134" t="s">
        <v>477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430</v>
      </c>
      <c r="C3135" t="s">
        <v>68</v>
      </c>
      <c r="D3135" t="s">
        <v>141</v>
      </c>
      <c r="E3135" t="s">
        <v>472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430</v>
      </c>
      <c r="C3136" t="s">
        <v>68</v>
      </c>
      <c r="D3136" t="s">
        <v>451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430</v>
      </c>
      <c r="C3137" t="s">
        <v>68</v>
      </c>
      <c r="D3137" t="s">
        <v>451</v>
      </c>
      <c r="E3137" t="s">
        <v>451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430</v>
      </c>
      <c r="C3138" t="s">
        <v>68</v>
      </c>
      <c r="D3138" t="s">
        <v>473</v>
      </c>
      <c r="E3138" t="s">
        <v>473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430</v>
      </c>
      <c r="C3139" t="s">
        <v>68</v>
      </c>
      <c r="D3139" t="s">
        <v>452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430</v>
      </c>
      <c r="C3140" t="s">
        <v>68</v>
      </c>
      <c r="D3140" t="s">
        <v>452</v>
      </c>
      <c r="E3140" t="s">
        <v>452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430</v>
      </c>
      <c r="C3141" t="s">
        <v>68</v>
      </c>
      <c r="D3141" t="s">
        <v>604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430</v>
      </c>
      <c r="C3142" t="s">
        <v>68</v>
      </c>
      <c r="D3142" t="s">
        <v>604</v>
      </c>
      <c r="E3142" t="s">
        <v>604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430</v>
      </c>
      <c r="C3143" t="s">
        <v>68</v>
      </c>
      <c r="D3143" t="s">
        <v>474</v>
      </c>
      <c r="E3143" t="s">
        <v>474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430</v>
      </c>
      <c r="C3144" t="s">
        <v>68</v>
      </c>
      <c r="D3144" t="s">
        <v>477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430</v>
      </c>
      <c r="C3145" t="s">
        <v>68</v>
      </c>
      <c r="D3145" t="s">
        <v>477</v>
      </c>
      <c r="E3145" t="s">
        <v>477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430</v>
      </c>
      <c r="C3146" t="s">
        <v>68</v>
      </c>
      <c r="D3146" t="s">
        <v>472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430</v>
      </c>
      <c r="C3147" t="s">
        <v>68</v>
      </c>
      <c r="D3147" t="s">
        <v>472</v>
      </c>
      <c r="E3147" t="s">
        <v>451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430</v>
      </c>
      <c r="C3148" t="s">
        <v>68</v>
      </c>
      <c r="D3148" t="s">
        <v>472</v>
      </c>
      <c r="E3148" t="s">
        <v>472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430</v>
      </c>
      <c r="C3149" t="s">
        <v>68</v>
      </c>
      <c r="D3149" t="s">
        <v>479</v>
      </c>
      <c r="E3149" t="s">
        <v>479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431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431</v>
      </c>
      <c r="C3151" t="s">
        <v>52</v>
      </c>
      <c r="D3151" t="s">
        <v>471</v>
      </c>
      <c r="E3151" t="s">
        <v>471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431</v>
      </c>
      <c r="C3152" t="s">
        <v>52</v>
      </c>
      <c r="D3152" t="s">
        <v>450</v>
      </c>
      <c r="E3152" t="s">
        <v>450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431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431</v>
      </c>
      <c r="C3154" t="s">
        <v>52</v>
      </c>
      <c r="D3154" t="s">
        <v>141</v>
      </c>
      <c r="E3154" t="s">
        <v>451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431</v>
      </c>
      <c r="C3155" t="s">
        <v>52</v>
      </c>
      <c r="D3155" t="s">
        <v>451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431</v>
      </c>
      <c r="C3156" t="s">
        <v>52</v>
      </c>
      <c r="D3156" t="s">
        <v>451</v>
      </c>
      <c r="E3156" t="s">
        <v>451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431</v>
      </c>
      <c r="C3157" t="s">
        <v>52</v>
      </c>
      <c r="D3157" t="s">
        <v>451</v>
      </c>
      <c r="E3157" t="s">
        <v>479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431</v>
      </c>
      <c r="C3158" t="s">
        <v>52</v>
      </c>
      <c r="D3158" t="s">
        <v>453</v>
      </c>
      <c r="E3158" t="s">
        <v>453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431</v>
      </c>
      <c r="C3159" t="s">
        <v>54</v>
      </c>
      <c r="D3159" t="s">
        <v>450</v>
      </c>
      <c r="E3159" t="s">
        <v>450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431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431</v>
      </c>
      <c r="C3161" t="s">
        <v>54</v>
      </c>
      <c r="D3161" t="s">
        <v>141</v>
      </c>
      <c r="E3161" t="s">
        <v>451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431</v>
      </c>
      <c r="C3162" t="s">
        <v>54</v>
      </c>
      <c r="D3162" t="s">
        <v>451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431</v>
      </c>
      <c r="C3163" t="s">
        <v>54</v>
      </c>
      <c r="D3163" t="s">
        <v>451</v>
      </c>
      <c r="E3163" t="s">
        <v>451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431</v>
      </c>
      <c r="C3164" t="s">
        <v>54</v>
      </c>
      <c r="D3164" t="s">
        <v>451</v>
      </c>
      <c r="E3164" t="s">
        <v>473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431</v>
      </c>
      <c r="C3165" t="s">
        <v>54</v>
      </c>
      <c r="D3165" t="s">
        <v>479</v>
      </c>
      <c r="E3165" t="s">
        <v>479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431</v>
      </c>
      <c r="C3166" t="s">
        <v>54</v>
      </c>
      <c r="D3166" t="s">
        <v>453</v>
      </c>
      <c r="E3166" t="s">
        <v>453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431</v>
      </c>
      <c r="C3167" t="s">
        <v>56</v>
      </c>
      <c r="D3167" t="s">
        <v>450</v>
      </c>
      <c r="E3167" t="s">
        <v>471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431</v>
      </c>
      <c r="C3168" t="s">
        <v>56</v>
      </c>
      <c r="D3168" t="s">
        <v>450</v>
      </c>
      <c r="E3168" t="s">
        <v>450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431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431</v>
      </c>
      <c r="C3170" t="s">
        <v>56</v>
      </c>
      <c r="D3170" t="s">
        <v>141</v>
      </c>
      <c r="E3170" t="s">
        <v>451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431</v>
      </c>
      <c r="C3171" t="s">
        <v>56</v>
      </c>
      <c r="D3171" t="s">
        <v>451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431</v>
      </c>
      <c r="C3172" t="s">
        <v>56</v>
      </c>
      <c r="D3172" t="s">
        <v>451</v>
      </c>
      <c r="E3172" t="s">
        <v>451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431</v>
      </c>
      <c r="C3173" t="s">
        <v>56</v>
      </c>
      <c r="D3173" t="s">
        <v>479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431</v>
      </c>
      <c r="C3174" t="s">
        <v>56</v>
      </c>
      <c r="D3174" t="s">
        <v>453</v>
      </c>
      <c r="E3174" t="s">
        <v>453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431</v>
      </c>
      <c r="C3175" t="s">
        <v>58</v>
      </c>
      <c r="D3175" t="s">
        <v>471</v>
      </c>
      <c r="E3175" t="s">
        <v>471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431</v>
      </c>
      <c r="C3176" t="s">
        <v>58</v>
      </c>
      <c r="D3176" t="s">
        <v>450</v>
      </c>
      <c r="E3176" t="s">
        <v>450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431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431</v>
      </c>
      <c r="C3178" t="s">
        <v>58</v>
      </c>
      <c r="D3178" t="s">
        <v>451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431</v>
      </c>
      <c r="C3179" t="s">
        <v>58</v>
      </c>
      <c r="D3179" t="s">
        <v>451</v>
      </c>
      <c r="E3179" t="s">
        <v>451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431</v>
      </c>
      <c r="C3180" t="s">
        <v>58</v>
      </c>
      <c r="D3180" t="s">
        <v>452</v>
      </c>
      <c r="E3180" t="s">
        <v>452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431</v>
      </c>
      <c r="C3181" t="s">
        <v>58</v>
      </c>
      <c r="D3181" t="s">
        <v>527</v>
      </c>
      <c r="E3181" t="s">
        <v>527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431</v>
      </c>
      <c r="C3182" t="s">
        <v>58</v>
      </c>
      <c r="D3182" t="s">
        <v>453</v>
      </c>
      <c r="E3182" t="s">
        <v>453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431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431</v>
      </c>
      <c r="C3184" t="s">
        <v>60</v>
      </c>
      <c r="D3184" t="s">
        <v>471</v>
      </c>
      <c r="E3184" t="s">
        <v>471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431</v>
      </c>
      <c r="C3185" t="s">
        <v>60</v>
      </c>
      <c r="D3185" t="s">
        <v>471</v>
      </c>
      <c r="E3185" t="s">
        <v>450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431</v>
      </c>
      <c r="C3186" t="s">
        <v>60</v>
      </c>
      <c r="D3186" t="s">
        <v>471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431</v>
      </c>
      <c r="C3187" t="s">
        <v>60</v>
      </c>
      <c r="D3187" t="s">
        <v>471</v>
      </c>
      <c r="E3187" t="s">
        <v>451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431</v>
      </c>
      <c r="C3188" t="s">
        <v>60</v>
      </c>
      <c r="D3188" t="s">
        <v>450</v>
      </c>
      <c r="E3188" t="s">
        <v>471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431</v>
      </c>
      <c r="C3189" t="s">
        <v>60</v>
      </c>
      <c r="D3189" t="s">
        <v>450</v>
      </c>
      <c r="E3189" t="s">
        <v>450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431</v>
      </c>
      <c r="C3190" t="s">
        <v>60</v>
      </c>
      <c r="D3190" t="s">
        <v>450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431</v>
      </c>
      <c r="C3191" t="s">
        <v>60</v>
      </c>
      <c r="D3191" t="s">
        <v>141</v>
      </c>
      <c r="E3191" t="s">
        <v>450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431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431</v>
      </c>
      <c r="C3193" t="s">
        <v>60</v>
      </c>
      <c r="D3193" t="s">
        <v>451</v>
      </c>
      <c r="E3193" t="s">
        <v>471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431</v>
      </c>
      <c r="C3194" t="s">
        <v>60</v>
      </c>
      <c r="D3194" t="s">
        <v>451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431</v>
      </c>
      <c r="C3195" t="s">
        <v>60</v>
      </c>
      <c r="D3195" t="s">
        <v>451</v>
      </c>
      <c r="E3195" t="s">
        <v>451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431</v>
      </c>
      <c r="C3196" t="s">
        <v>60</v>
      </c>
      <c r="D3196" t="s">
        <v>451</v>
      </c>
      <c r="E3196" t="s">
        <v>473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431</v>
      </c>
      <c r="C3197" t="s">
        <v>60</v>
      </c>
      <c r="D3197" t="s">
        <v>451</v>
      </c>
      <c r="E3197" t="s">
        <v>452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431</v>
      </c>
      <c r="C3198" t="s">
        <v>60</v>
      </c>
      <c r="D3198" t="s">
        <v>451</v>
      </c>
      <c r="E3198" t="s">
        <v>472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431</v>
      </c>
      <c r="C3199" t="s">
        <v>60</v>
      </c>
      <c r="D3199" t="s">
        <v>473</v>
      </c>
      <c r="E3199" t="s">
        <v>451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431</v>
      </c>
      <c r="C3200" t="s">
        <v>60</v>
      </c>
      <c r="D3200" t="s">
        <v>452</v>
      </c>
      <c r="E3200" t="s">
        <v>452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431</v>
      </c>
      <c r="C3201" t="s">
        <v>60</v>
      </c>
      <c r="D3201" t="s">
        <v>604</v>
      </c>
      <c r="E3201" t="s">
        <v>604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431</v>
      </c>
      <c r="C3202" t="s">
        <v>60</v>
      </c>
      <c r="D3202" t="s">
        <v>472</v>
      </c>
      <c r="E3202" t="s">
        <v>472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431</v>
      </c>
      <c r="C3203" t="s">
        <v>60</v>
      </c>
      <c r="D3203" t="s">
        <v>527</v>
      </c>
      <c r="E3203" t="s">
        <v>527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431</v>
      </c>
      <c r="C3204" t="s">
        <v>60</v>
      </c>
      <c r="D3204" t="s">
        <v>479</v>
      </c>
      <c r="E3204" t="s">
        <v>479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431</v>
      </c>
      <c r="C3205" t="s">
        <v>60</v>
      </c>
      <c r="D3205" t="s">
        <v>453</v>
      </c>
      <c r="E3205" t="s">
        <v>449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431</v>
      </c>
      <c r="C3206" t="s">
        <v>60</v>
      </c>
      <c r="D3206" t="s">
        <v>453</v>
      </c>
      <c r="E3206" t="s">
        <v>453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431</v>
      </c>
      <c r="C3207" t="s">
        <v>60</v>
      </c>
      <c r="D3207" t="s">
        <v>475</v>
      </c>
      <c r="E3207" t="s">
        <v>475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431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431</v>
      </c>
      <c r="C3209" t="s">
        <v>62</v>
      </c>
      <c r="D3209" t="s">
        <v>471</v>
      </c>
      <c r="E3209" t="s">
        <v>471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431</v>
      </c>
      <c r="C3210" t="s">
        <v>62</v>
      </c>
      <c r="D3210" t="s">
        <v>471</v>
      </c>
      <c r="E3210" t="s">
        <v>451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431</v>
      </c>
      <c r="C3211" t="s">
        <v>62</v>
      </c>
      <c r="D3211" t="s">
        <v>450</v>
      </c>
      <c r="E3211" t="s">
        <v>450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431</v>
      </c>
      <c r="C3212" t="s">
        <v>62</v>
      </c>
      <c r="D3212" t="s">
        <v>450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431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431</v>
      </c>
      <c r="C3214" t="s">
        <v>62</v>
      </c>
      <c r="D3214" t="s">
        <v>141</v>
      </c>
      <c r="E3214" t="s">
        <v>451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431</v>
      </c>
      <c r="C3215" t="s">
        <v>62</v>
      </c>
      <c r="D3215" t="s">
        <v>141</v>
      </c>
      <c r="E3215" t="s">
        <v>472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431</v>
      </c>
      <c r="C3216" t="s">
        <v>62</v>
      </c>
      <c r="D3216" t="s">
        <v>451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431</v>
      </c>
      <c r="C3217" t="s">
        <v>62</v>
      </c>
      <c r="D3217" t="s">
        <v>451</v>
      </c>
      <c r="E3217" t="s">
        <v>451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431</v>
      </c>
      <c r="C3218" t="s">
        <v>62</v>
      </c>
      <c r="D3218" t="s">
        <v>451</v>
      </c>
      <c r="E3218" t="s">
        <v>473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431</v>
      </c>
      <c r="C3219" t="s">
        <v>62</v>
      </c>
      <c r="D3219" t="s">
        <v>451</v>
      </c>
      <c r="E3219" t="s">
        <v>472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431</v>
      </c>
      <c r="C3220" t="s">
        <v>62</v>
      </c>
      <c r="D3220" t="s">
        <v>451</v>
      </c>
      <c r="E3220" t="s">
        <v>479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431</v>
      </c>
      <c r="C3221" t="s">
        <v>62</v>
      </c>
      <c r="D3221" t="s">
        <v>473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431</v>
      </c>
      <c r="C3222" t="s">
        <v>62</v>
      </c>
      <c r="D3222" t="s">
        <v>473</v>
      </c>
      <c r="E3222" t="s">
        <v>451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431</v>
      </c>
      <c r="C3223" t="s">
        <v>62</v>
      </c>
      <c r="D3223" t="s">
        <v>473</v>
      </c>
      <c r="E3223" t="s">
        <v>473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431</v>
      </c>
      <c r="C3224" t="s">
        <v>62</v>
      </c>
      <c r="D3224" t="s">
        <v>452</v>
      </c>
      <c r="E3224" t="s">
        <v>452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431</v>
      </c>
      <c r="C3225" t="s">
        <v>62</v>
      </c>
      <c r="D3225" t="s">
        <v>604</v>
      </c>
      <c r="E3225" t="s">
        <v>604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431</v>
      </c>
      <c r="C3226" t="s">
        <v>62</v>
      </c>
      <c r="D3226" t="s">
        <v>472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431</v>
      </c>
      <c r="C3227" t="s">
        <v>62</v>
      </c>
      <c r="D3227" t="s">
        <v>472</v>
      </c>
      <c r="E3227" t="s">
        <v>451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431</v>
      </c>
      <c r="C3228" t="s">
        <v>62</v>
      </c>
      <c r="D3228" t="s">
        <v>472</v>
      </c>
      <c r="E3228" t="s">
        <v>477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431</v>
      </c>
      <c r="C3229" t="s">
        <v>62</v>
      </c>
      <c r="D3229" t="s">
        <v>472</v>
      </c>
      <c r="E3229" t="s">
        <v>472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431</v>
      </c>
      <c r="C3230" t="s">
        <v>62</v>
      </c>
      <c r="D3230" t="s">
        <v>527</v>
      </c>
      <c r="E3230" t="s">
        <v>527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431</v>
      </c>
      <c r="C3231" t="s">
        <v>62</v>
      </c>
      <c r="D3231" t="s">
        <v>453</v>
      </c>
      <c r="E3231" t="s">
        <v>453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431</v>
      </c>
      <c r="C3232" t="s">
        <v>62</v>
      </c>
      <c r="D3232" t="s">
        <v>475</v>
      </c>
      <c r="E3232" t="s">
        <v>475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431</v>
      </c>
      <c r="C3233" t="s">
        <v>64</v>
      </c>
      <c r="D3233" t="s">
        <v>471</v>
      </c>
      <c r="E3233" t="s">
        <v>471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431</v>
      </c>
      <c r="C3234" t="s">
        <v>64</v>
      </c>
      <c r="D3234" t="s">
        <v>471</v>
      </c>
      <c r="E3234" t="s">
        <v>450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431</v>
      </c>
      <c r="C3235" t="s">
        <v>64</v>
      </c>
      <c r="D3235" t="s">
        <v>471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431</v>
      </c>
      <c r="C3236" t="s">
        <v>64</v>
      </c>
      <c r="D3236" t="s">
        <v>450</v>
      </c>
      <c r="E3236" t="s">
        <v>471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431</v>
      </c>
      <c r="C3237" t="s">
        <v>64</v>
      </c>
      <c r="D3237" t="s">
        <v>450</v>
      </c>
      <c r="E3237" t="s">
        <v>450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431</v>
      </c>
      <c r="C3238" t="s">
        <v>64</v>
      </c>
      <c r="D3238" t="s">
        <v>450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431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431</v>
      </c>
      <c r="C3240" t="s">
        <v>64</v>
      </c>
      <c r="D3240" t="s">
        <v>141</v>
      </c>
      <c r="E3240" t="s">
        <v>472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431</v>
      </c>
      <c r="C3241" t="s">
        <v>64</v>
      </c>
      <c r="D3241" t="s">
        <v>451</v>
      </c>
      <c r="E3241" t="s">
        <v>471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431</v>
      </c>
      <c r="C3242" t="s">
        <v>64</v>
      </c>
      <c r="D3242" t="s">
        <v>451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431</v>
      </c>
      <c r="C3243" t="s">
        <v>64</v>
      </c>
      <c r="D3243" t="s">
        <v>451</v>
      </c>
      <c r="E3243" t="s">
        <v>451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431</v>
      </c>
      <c r="C3244" t="s">
        <v>64</v>
      </c>
      <c r="D3244" t="s">
        <v>451</v>
      </c>
      <c r="E3244" t="s">
        <v>452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431</v>
      </c>
      <c r="C3245" t="s">
        <v>64</v>
      </c>
      <c r="D3245" t="s">
        <v>451</v>
      </c>
      <c r="E3245" t="s">
        <v>472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431</v>
      </c>
      <c r="C3246" t="s">
        <v>64</v>
      </c>
      <c r="D3246" t="s">
        <v>473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431</v>
      </c>
      <c r="C3247" t="s">
        <v>64</v>
      </c>
      <c r="D3247" t="s">
        <v>473</v>
      </c>
      <c r="E3247" t="s">
        <v>473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431</v>
      </c>
      <c r="C3248" t="s">
        <v>64</v>
      </c>
      <c r="D3248" t="s">
        <v>452</v>
      </c>
      <c r="E3248" t="s">
        <v>452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431</v>
      </c>
      <c r="C3249" t="s">
        <v>64</v>
      </c>
      <c r="D3249" t="s">
        <v>604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431</v>
      </c>
      <c r="C3250" t="s">
        <v>64</v>
      </c>
      <c r="D3250" t="s">
        <v>604</v>
      </c>
      <c r="E3250" t="s">
        <v>604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431</v>
      </c>
      <c r="C3251" t="s">
        <v>64</v>
      </c>
      <c r="D3251" t="s">
        <v>477</v>
      </c>
      <c r="E3251" t="s">
        <v>477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431</v>
      </c>
      <c r="C3252" t="s">
        <v>64</v>
      </c>
      <c r="D3252" t="s">
        <v>472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431</v>
      </c>
      <c r="C3253" t="s">
        <v>64</v>
      </c>
      <c r="D3253" t="s">
        <v>472</v>
      </c>
      <c r="E3253" t="s">
        <v>604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431</v>
      </c>
      <c r="C3254" t="s">
        <v>64</v>
      </c>
      <c r="D3254" t="s">
        <v>472</v>
      </c>
      <c r="E3254" t="s">
        <v>472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431</v>
      </c>
      <c r="C3255" t="s">
        <v>64</v>
      </c>
      <c r="D3255" t="s">
        <v>472</v>
      </c>
      <c r="E3255" t="s">
        <v>527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431</v>
      </c>
      <c r="C3256" t="s">
        <v>64</v>
      </c>
      <c r="D3256" t="s">
        <v>479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431</v>
      </c>
      <c r="C3257" t="s">
        <v>64</v>
      </c>
      <c r="D3257" t="s">
        <v>479</v>
      </c>
      <c r="E3257" t="s">
        <v>479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431</v>
      </c>
      <c r="C3258" t="s">
        <v>64</v>
      </c>
      <c r="D3258" t="s">
        <v>453</v>
      </c>
      <c r="E3258" t="s">
        <v>453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431</v>
      </c>
      <c r="C3259" t="s">
        <v>64</v>
      </c>
      <c r="D3259" t="s">
        <v>475</v>
      </c>
      <c r="E3259" t="s">
        <v>475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431</v>
      </c>
      <c r="C3260" t="s">
        <v>66</v>
      </c>
      <c r="D3260" t="s">
        <v>471</v>
      </c>
      <c r="E3260" t="s">
        <v>471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431</v>
      </c>
      <c r="C3261" t="s">
        <v>66</v>
      </c>
      <c r="D3261" t="s">
        <v>450</v>
      </c>
      <c r="E3261" t="s">
        <v>450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431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431</v>
      </c>
      <c r="C3263" t="s">
        <v>66</v>
      </c>
      <c r="D3263" t="s">
        <v>141</v>
      </c>
      <c r="E3263" t="s">
        <v>451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431</v>
      </c>
      <c r="C3264" t="s">
        <v>66</v>
      </c>
      <c r="D3264" t="s">
        <v>141</v>
      </c>
      <c r="E3264" t="s">
        <v>472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431</v>
      </c>
      <c r="C3265" t="s">
        <v>66</v>
      </c>
      <c r="D3265" t="s">
        <v>141</v>
      </c>
      <c r="E3265" t="s">
        <v>479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431</v>
      </c>
      <c r="C3266" t="s">
        <v>66</v>
      </c>
      <c r="D3266" t="s">
        <v>451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431</v>
      </c>
      <c r="C3267" t="s">
        <v>66</v>
      </c>
      <c r="D3267" t="s">
        <v>451</v>
      </c>
      <c r="E3267" t="s">
        <v>451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431</v>
      </c>
      <c r="C3268" t="s">
        <v>66</v>
      </c>
      <c r="D3268" t="s">
        <v>451</v>
      </c>
      <c r="E3268" t="s">
        <v>604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431</v>
      </c>
      <c r="C3269" t="s">
        <v>66</v>
      </c>
      <c r="D3269" t="s">
        <v>451</v>
      </c>
      <c r="E3269" t="s">
        <v>472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431</v>
      </c>
      <c r="C3270" t="s">
        <v>66</v>
      </c>
      <c r="D3270" t="s">
        <v>473</v>
      </c>
      <c r="E3270" t="s">
        <v>473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431</v>
      </c>
      <c r="C3271" t="s">
        <v>66</v>
      </c>
      <c r="D3271" t="s">
        <v>604</v>
      </c>
      <c r="E3271" t="s">
        <v>604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431</v>
      </c>
      <c r="C3272" t="s">
        <v>66</v>
      </c>
      <c r="D3272" t="s">
        <v>474</v>
      </c>
      <c r="E3272" t="s">
        <v>474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431</v>
      </c>
      <c r="C3273" t="s">
        <v>66</v>
      </c>
      <c r="D3273" t="s">
        <v>477</v>
      </c>
      <c r="E3273" t="s">
        <v>477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431</v>
      </c>
      <c r="C3274" t="s">
        <v>66</v>
      </c>
      <c r="D3274" t="s">
        <v>472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431</v>
      </c>
      <c r="C3275" t="s">
        <v>66</v>
      </c>
      <c r="D3275" t="s">
        <v>472</v>
      </c>
      <c r="E3275" t="s">
        <v>472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431</v>
      </c>
      <c r="C3276" t="s">
        <v>66</v>
      </c>
      <c r="D3276" t="s">
        <v>472</v>
      </c>
      <c r="E3276" t="s">
        <v>527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431</v>
      </c>
      <c r="C3277" t="s">
        <v>66</v>
      </c>
      <c r="D3277" t="s">
        <v>479</v>
      </c>
      <c r="E3277" t="s">
        <v>479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431</v>
      </c>
      <c r="C3278" t="s">
        <v>66</v>
      </c>
      <c r="D3278" t="s">
        <v>453</v>
      </c>
      <c r="E3278" t="s">
        <v>453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431</v>
      </c>
      <c r="C3279" t="s">
        <v>68</v>
      </c>
      <c r="D3279" t="s">
        <v>471</v>
      </c>
      <c r="E3279" t="s">
        <v>471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431</v>
      </c>
      <c r="C3280" t="s">
        <v>68</v>
      </c>
      <c r="D3280" t="s">
        <v>450</v>
      </c>
      <c r="E3280" t="s">
        <v>450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431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431</v>
      </c>
      <c r="C3282" t="s">
        <v>68</v>
      </c>
      <c r="D3282" t="s">
        <v>141</v>
      </c>
      <c r="E3282" t="s">
        <v>451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431</v>
      </c>
      <c r="C3283" t="s">
        <v>68</v>
      </c>
      <c r="D3283" t="s">
        <v>141</v>
      </c>
      <c r="E3283" t="s">
        <v>473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431</v>
      </c>
      <c r="C3284" t="s">
        <v>68</v>
      </c>
      <c r="D3284" t="s">
        <v>141</v>
      </c>
      <c r="E3284" t="s">
        <v>604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431</v>
      </c>
      <c r="C3285" t="s">
        <v>68</v>
      </c>
      <c r="D3285" t="s">
        <v>141</v>
      </c>
      <c r="E3285" t="s">
        <v>472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431</v>
      </c>
      <c r="C3286" t="s">
        <v>68</v>
      </c>
      <c r="D3286" t="s">
        <v>451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431</v>
      </c>
      <c r="C3287" t="s">
        <v>68</v>
      </c>
      <c r="D3287" t="s">
        <v>451</v>
      </c>
      <c r="E3287" t="s">
        <v>451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431</v>
      </c>
      <c r="C3288" t="s">
        <v>68</v>
      </c>
      <c r="D3288" t="s">
        <v>451</v>
      </c>
      <c r="E3288" t="s">
        <v>452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431</v>
      </c>
      <c r="C3289" t="s">
        <v>68</v>
      </c>
      <c r="D3289" t="s">
        <v>451</v>
      </c>
      <c r="E3289" t="s">
        <v>472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431</v>
      </c>
      <c r="C3290" t="s">
        <v>68</v>
      </c>
      <c r="D3290" t="s">
        <v>473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431</v>
      </c>
      <c r="C3291" t="s">
        <v>68</v>
      </c>
      <c r="D3291" t="s">
        <v>473</v>
      </c>
      <c r="E3291" t="s">
        <v>473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431</v>
      </c>
      <c r="C3292" t="s">
        <v>68</v>
      </c>
      <c r="D3292" t="s">
        <v>452</v>
      </c>
      <c r="E3292" t="s">
        <v>452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431</v>
      </c>
      <c r="C3293" t="s">
        <v>68</v>
      </c>
      <c r="D3293" t="s">
        <v>604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431</v>
      </c>
      <c r="C3294" t="s">
        <v>68</v>
      </c>
      <c r="D3294" t="s">
        <v>604</v>
      </c>
      <c r="E3294" t="s">
        <v>604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431</v>
      </c>
      <c r="C3295" t="s">
        <v>68</v>
      </c>
      <c r="D3295" t="s">
        <v>474</v>
      </c>
      <c r="E3295" t="s">
        <v>474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431</v>
      </c>
      <c r="C3296" t="s">
        <v>68</v>
      </c>
      <c r="D3296" t="s">
        <v>472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431</v>
      </c>
      <c r="C3297" t="s">
        <v>68</v>
      </c>
      <c r="D3297" t="s">
        <v>472</v>
      </c>
      <c r="E3297" t="s">
        <v>604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431</v>
      </c>
      <c r="C3298" t="s">
        <v>68</v>
      </c>
      <c r="D3298" t="s">
        <v>472</v>
      </c>
      <c r="E3298" t="s">
        <v>472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431</v>
      </c>
      <c r="C3299" t="s">
        <v>68</v>
      </c>
      <c r="D3299" t="s">
        <v>479</v>
      </c>
      <c r="E3299" t="s">
        <v>479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431</v>
      </c>
      <c r="C3300" t="s">
        <v>68</v>
      </c>
      <c r="D3300" t="s">
        <v>453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432</v>
      </c>
      <c r="C3301" t="s">
        <v>52</v>
      </c>
      <c r="D3301" t="s">
        <v>471</v>
      </c>
      <c r="E3301" t="s">
        <v>471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432</v>
      </c>
      <c r="C3302" t="s">
        <v>52</v>
      </c>
      <c r="D3302" t="s">
        <v>450</v>
      </c>
      <c r="E3302" t="s">
        <v>450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432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432</v>
      </c>
      <c r="C3304" t="s">
        <v>52</v>
      </c>
      <c r="D3304" t="s">
        <v>451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432</v>
      </c>
      <c r="C3305" t="s">
        <v>52</v>
      </c>
      <c r="D3305" t="s">
        <v>451</v>
      </c>
      <c r="E3305" t="s">
        <v>451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432</v>
      </c>
      <c r="C3306" t="s">
        <v>52</v>
      </c>
      <c r="D3306" t="s">
        <v>452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432</v>
      </c>
      <c r="C3307" t="s">
        <v>52</v>
      </c>
      <c r="D3307" t="s">
        <v>452</v>
      </c>
      <c r="E3307" t="s">
        <v>452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432</v>
      </c>
      <c r="C3308" t="s">
        <v>52</v>
      </c>
      <c r="D3308" t="s">
        <v>479</v>
      </c>
      <c r="E3308" t="s">
        <v>479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432</v>
      </c>
      <c r="C3309" t="s">
        <v>54</v>
      </c>
      <c r="D3309" t="s">
        <v>450</v>
      </c>
      <c r="E3309" t="s">
        <v>450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432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432</v>
      </c>
      <c r="C3311" t="s">
        <v>54</v>
      </c>
      <c r="D3311" t="s">
        <v>476</v>
      </c>
      <c r="E3311" t="s">
        <v>476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432</v>
      </c>
      <c r="C3312" t="s">
        <v>54</v>
      </c>
      <c r="D3312" t="s">
        <v>451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432</v>
      </c>
      <c r="C3313" t="s">
        <v>54</v>
      </c>
      <c r="D3313" t="s">
        <v>451</v>
      </c>
      <c r="E3313" t="s">
        <v>451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432</v>
      </c>
      <c r="C3314" t="s">
        <v>54</v>
      </c>
      <c r="D3314" t="s">
        <v>452</v>
      </c>
      <c r="E3314" t="s">
        <v>452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432</v>
      </c>
      <c r="C3315" t="s">
        <v>54</v>
      </c>
      <c r="D3315" t="s">
        <v>453</v>
      </c>
      <c r="E3315" t="s">
        <v>453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432</v>
      </c>
      <c r="C3316" t="s">
        <v>54</v>
      </c>
      <c r="D3316" t="s">
        <v>475</v>
      </c>
      <c r="E3316" t="s">
        <v>475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432</v>
      </c>
      <c r="C3317" t="s">
        <v>56</v>
      </c>
      <c r="D3317" t="s">
        <v>450</v>
      </c>
      <c r="E3317" t="s">
        <v>450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432</v>
      </c>
      <c r="C3318" t="s">
        <v>56</v>
      </c>
      <c r="D3318" t="s">
        <v>450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432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432</v>
      </c>
      <c r="C3320" t="s">
        <v>56</v>
      </c>
      <c r="D3320" t="s">
        <v>451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432</v>
      </c>
      <c r="C3321" t="s">
        <v>56</v>
      </c>
      <c r="D3321" t="s">
        <v>451</v>
      </c>
      <c r="E3321" t="s">
        <v>451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432</v>
      </c>
      <c r="C3322" t="s">
        <v>56</v>
      </c>
      <c r="D3322" t="s">
        <v>452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432</v>
      </c>
      <c r="C3323" t="s">
        <v>56</v>
      </c>
      <c r="D3323" t="s">
        <v>452</v>
      </c>
      <c r="E3323" t="s">
        <v>452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432</v>
      </c>
      <c r="C3324" t="s">
        <v>56</v>
      </c>
      <c r="D3324" t="s">
        <v>453</v>
      </c>
      <c r="E3324" t="s">
        <v>453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432</v>
      </c>
      <c r="C3325" t="s">
        <v>58</v>
      </c>
      <c r="D3325" t="s">
        <v>450</v>
      </c>
      <c r="E3325" t="s">
        <v>471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432</v>
      </c>
      <c r="C3326" t="s">
        <v>58</v>
      </c>
      <c r="D3326" t="s">
        <v>450</v>
      </c>
      <c r="E3326" t="s">
        <v>450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432</v>
      </c>
      <c r="C3327" t="s">
        <v>58</v>
      </c>
      <c r="D3327" t="s">
        <v>450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432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432</v>
      </c>
      <c r="C3329" t="s">
        <v>58</v>
      </c>
      <c r="D3329" t="s">
        <v>141</v>
      </c>
      <c r="E3329" t="s">
        <v>453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432</v>
      </c>
      <c r="C3330" t="s">
        <v>58</v>
      </c>
      <c r="D3330" t="s">
        <v>451</v>
      </c>
      <c r="E3330" t="s">
        <v>471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432</v>
      </c>
      <c r="C3331" t="s">
        <v>58</v>
      </c>
      <c r="D3331" t="s">
        <v>451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432</v>
      </c>
      <c r="C3332" t="s">
        <v>58</v>
      </c>
      <c r="D3332" t="s">
        <v>451</v>
      </c>
      <c r="E3332" t="s">
        <v>451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432</v>
      </c>
      <c r="C3333" t="s">
        <v>58</v>
      </c>
      <c r="D3333" t="s">
        <v>451</v>
      </c>
      <c r="E3333" t="s">
        <v>473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432</v>
      </c>
      <c r="C3334" t="s">
        <v>58</v>
      </c>
      <c r="D3334" t="s">
        <v>452</v>
      </c>
      <c r="E3334" t="s">
        <v>452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432</v>
      </c>
      <c r="C3335" t="s">
        <v>58</v>
      </c>
      <c r="D3335" t="s">
        <v>527</v>
      </c>
      <c r="E3335" t="s">
        <v>527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432</v>
      </c>
      <c r="C3336" t="s">
        <v>58</v>
      </c>
      <c r="D3336" t="s">
        <v>453</v>
      </c>
      <c r="E3336" t="s">
        <v>453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432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432</v>
      </c>
      <c r="C3338" t="s">
        <v>60</v>
      </c>
      <c r="D3338" t="s">
        <v>471</v>
      </c>
      <c r="E3338" t="s">
        <v>471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432</v>
      </c>
      <c r="C3339" t="s">
        <v>60</v>
      </c>
      <c r="D3339" t="s">
        <v>450</v>
      </c>
      <c r="E3339" t="s">
        <v>450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432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432</v>
      </c>
      <c r="C3341" t="s">
        <v>60</v>
      </c>
      <c r="D3341" t="s">
        <v>451</v>
      </c>
      <c r="E3341" t="s">
        <v>471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432</v>
      </c>
      <c r="C3342" t="s">
        <v>60</v>
      </c>
      <c r="D3342" t="s">
        <v>451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432</v>
      </c>
      <c r="C3343" t="s">
        <v>60</v>
      </c>
      <c r="D3343" t="s">
        <v>451</v>
      </c>
      <c r="E3343" t="s">
        <v>451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432</v>
      </c>
      <c r="C3344" t="s">
        <v>60</v>
      </c>
      <c r="D3344" t="s">
        <v>451</v>
      </c>
      <c r="E3344" t="s">
        <v>473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432</v>
      </c>
      <c r="C3345" t="s">
        <v>60</v>
      </c>
      <c r="D3345" t="s">
        <v>451</v>
      </c>
      <c r="E3345" t="s">
        <v>452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432</v>
      </c>
      <c r="C3346" t="s">
        <v>60</v>
      </c>
      <c r="D3346" t="s">
        <v>451</v>
      </c>
      <c r="E3346" t="s">
        <v>474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432</v>
      </c>
      <c r="C3347" t="s">
        <v>60</v>
      </c>
      <c r="D3347" t="s">
        <v>451</v>
      </c>
      <c r="E3347" t="s">
        <v>472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432</v>
      </c>
      <c r="C3348" t="s">
        <v>60</v>
      </c>
      <c r="D3348" t="s">
        <v>452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432</v>
      </c>
      <c r="C3349" t="s">
        <v>60</v>
      </c>
      <c r="D3349" t="s">
        <v>452</v>
      </c>
      <c r="E3349" t="s">
        <v>452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432</v>
      </c>
      <c r="C3350" t="s">
        <v>60</v>
      </c>
      <c r="D3350" t="s">
        <v>472</v>
      </c>
      <c r="E3350" t="s">
        <v>451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432</v>
      </c>
      <c r="C3351" t="s">
        <v>60</v>
      </c>
      <c r="D3351" t="s">
        <v>472</v>
      </c>
      <c r="E3351" t="s">
        <v>472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432</v>
      </c>
      <c r="C3352" t="s">
        <v>60</v>
      </c>
      <c r="D3352" t="s">
        <v>453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432</v>
      </c>
      <c r="C3353" t="s">
        <v>60</v>
      </c>
      <c r="D3353" t="s">
        <v>453</v>
      </c>
      <c r="E3353" t="s">
        <v>453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432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432</v>
      </c>
      <c r="C3355" t="s">
        <v>62</v>
      </c>
      <c r="D3355" t="s">
        <v>471</v>
      </c>
      <c r="E3355" t="s">
        <v>471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432</v>
      </c>
      <c r="C3356" t="s">
        <v>62</v>
      </c>
      <c r="D3356" t="s">
        <v>471</v>
      </c>
      <c r="E3356" t="s">
        <v>450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432</v>
      </c>
      <c r="C3357" t="s">
        <v>62</v>
      </c>
      <c r="D3357" t="s">
        <v>471</v>
      </c>
      <c r="E3357" t="s">
        <v>451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432</v>
      </c>
      <c r="C3358" t="s">
        <v>62</v>
      </c>
      <c r="D3358" t="s">
        <v>450</v>
      </c>
      <c r="E3358" t="s">
        <v>450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432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432</v>
      </c>
      <c r="C3360" t="s">
        <v>62</v>
      </c>
      <c r="D3360" t="s">
        <v>451</v>
      </c>
      <c r="E3360" t="s">
        <v>471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432</v>
      </c>
      <c r="C3361" t="s">
        <v>62</v>
      </c>
      <c r="D3361" t="s">
        <v>451</v>
      </c>
      <c r="E3361" t="s">
        <v>450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432</v>
      </c>
      <c r="C3362" t="s">
        <v>62</v>
      </c>
      <c r="D3362" t="s">
        <v>451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432</v>
      </c>
      <c r="C3363" t="s">
        <v>62</v>
      </c>
      <c r="D3363" t="s">
        <v>451</v>
      </c>
      <c r="E3363" t="s">
        <v>451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432</v>
      </c>
      <c r="C3364" t="s">
        <v>62</v>
      </c>
      <c r="D3364" t="s">
        <v>451</v>
      </c>
      <c r="E3364" t="s">
        <v>473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432</v>
      </c>
      <c r="C3365" t="s">
        <v>62</v>
      </c>
      <c r="D3365" t="s">
        <v>451</v>
      </c>
      <c r="E3365" t="s">
        <v>452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432</v>
      </c>
      <c r="C3366" t="s">
        <v>62</v>
      </c>
      <c r="D3366" t="s">
        <v>473</v>
      </c>
      <c r="E3366" t="s">
        <v>473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432</v>
      </c>
      <c r="C3367" t="s">
        <v>62</v>
      </c>
      <c r="D3367" t="s">
        <v>452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432</v>
      </c>
      <c r="C3368" t="s">
        <v>62</v>
      </c>
      <c r="D3368" t="s">
        <v>452</v>
      </c>
      <c r="E3368" t="s">
        <v>452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432</v>
      </c>
      <c r="C3369" t="s">
        <v>62</v>
      </c>
      <c r="D3369" t="s">
        <v>604</v>
      </c>
      <c r="E3369" t="s">
        <v>604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432</v>
      </c>
      <c r="C3370" t="s">
        <v>62</v>
      </c>
      <c r="D3370" t="s">
        <v>474</v>
      </c>
      <c r="E3370" t="s">
        <v>474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432</v>
      </c>
      <c r="C3371" t="s">
        <v>62</v>
      </c>
      <c r="D3371" t="s">
        <v>472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432</v>
      </c>
      <c r="C3372" t="s">
        <v>62</v>
      </c>
      <c r="D3372" t="s">
        <v>472</v>
      </c>
      <c r="E3372" t="s">
        <v>472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432</v>
      </c>
      <c r="C3373" t="s">
        <v>62</v>
      </c>
      <c r="D3373" t="s">
        <v>479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432</v>
      </c>
      <c r="C3374" t="s">
        <v>62</v>
      </c>
      <c r="D3374" t="s">
        <v>453</v>
      </c>
      <c r="E3374" t="s">
        <v>453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432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432</v>
      </c>
      <c r="C3376" t="s">
        <v>64</v>
      </c>
      <c r="D3376" t="s">
        <v>471</v>
      </c>
      <c r="E3376" t="s">
        <v>471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432</v>
      </c>
      <c r="C3377" t="s">
        <v>64</v>
      </c>
      <c r="D3377" t="s">
        <v>450</v>
      </c>
      <c r="E3377" t="s">
        <v>450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432</v>
      </c>
      <c r="C3378" t="s">
        <v>64</v>
      </c>
      <c r="D3378" t="s">
        <v>450</v>
      </c>
      <c r="E3378" t="s">
        <v>451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432</v>
      </c>
      <c r="C3379" t="s">
        <v>64</v>
      </c>
      <c r="D3379" t="s">
        <v>450</v>
      </c>
      <c r="E3379" t="s">
        <v>452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432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432</v>
      </c>
      <c r="C3381" t="s">
        <v>64</v>
      </c>
      <c r="D3381" t="s">
        <v>141</v>
      </c>
      <c r="E3381" t="s">
        <v>604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432</v>
      </c>
      <c r="C3382" t="s">
        <v>64</v>
      </c>
      <c r="D3382" t="s">
        <v>451</v>
      </c>
      <c r="E3382" t="s">
        <v>471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432</v>
      </c>
      <c r="C3383" t="s">
        <v>64</v>
      </c>
      <c r="D3383" t="s">
        <v>451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432</v>
      </c>
      <c r="C3384" t="s">
        <v>64</v>
      </c>
      <c r="D3384" t="s">
        <v>451</v>
      </c>
      <c r="E3384" t="s">
        <v>451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432</v>
      </c>
      <c r="C3385" t="s">
        <v>64</v>
      </c>
      <c r="D3385" t="s">
        <v>451</v>
      </c>
      <c r="E3385" t="s">
        <v>452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432</v>
      </c>
      <c r="C3386" t="s">
        <v>64</v>
      </c>
      <c r="D3386" t="s">
        <v>473</v>
      </c>
      <c r="E3386" t="s">
        <v>473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432</v>
      </c>
      <c r="C3387" t="s">
        <v>64</v>
      </c>
      <c r="D3387" t="s">
        <v>452</v>
      </c>
      <c r="E3387" t="s">
        <v>452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432</v>
      </c>
      <c r="C3388" t="s">
        <v>64</v>
      </c>
      <c r="D3388" t="s">
        <v>604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432</v>
      </c>
      <c r="C3389" t="s">
        <v>64</v>
      </c>
      <c r="D3389" t="s">
        <v>604</v>
      </c>
      <c r="E3389" t="s">
        <v>604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432</v>
      </c>
      <c r="C3390" t="s">
        <v>64</v>
      </c>
      <c r="D3390" t="s">
        <v>477</v>
      </c>
      <c r="E3390" t="s">
        <v>477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432</v>
      </c>
      <c r="C3391" t="s">
        <v>64</v>
      </c>
      <c r="D3391" t="s">
        <v>472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432</v>
      </c>
      <c r="C3392" t="s">
        <v>64</v>
      </c>
      <c r="D3392" t="s">
        <v>472</v>
      </c>
      <c r="E3392" t="s">
        <v>472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432</v>
      </c>
      <c r="C3393" t="s">
        <v>64</v>
      </c>
      <c r="D3393" t="s">
        <v>479</v>
      </c>
      <c r="E3393" t="s">
        <v>479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432</v>
      </c>
      <c r="C3394" t="s">
        <v>64</v>
      </c>
      <c r="D3394" t="s">
        <v>453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432</v>
      </c>
      <c r="C3395" t="s">
        <v>64</v>
      </c>
      <c r="D3395" t="s">
        <v>475</v>
      </c>
      <c r="E3395" t="s">
        <v>475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432</v>
      </c>
      <c r="C3396" t="s">
        <v>66</v>
      </c>
      <c r="D3396" t="s">
        <v>450</v>
      </c>
      <c r="E3396" t="s">
        <v>450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432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432</v>
      </c>
      <c r="C3398" t="s">
        <v>66</v>
      </c>
      <c r="D3398" t="s">
        <v>451</v>
      </c>
      <c r="E3398" t="s">
        <v>603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432</v>
      </c>
      <c r="C3399" t="s">
        <v>66</v>
      </c>
      <c r="D3399" t="s">
        <v>451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432</v>
      </c>
      <c r="C3400" t="s">
        <v>66</v>
      </c>
      <c r="D3400" t="s">
        <v>451</v>
      </c>
      <c r="E3400" t="s">
        <v>451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432</v>
      </c>
      <c r="C3401" t="s">
        <v>66</v>
      </c>
      <c r="D3401" t="s">
        <v>473</v>
      </c>
      <c r="E3401" t="s">
        <v>473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432</v>
      </c>
      <c r="C3402" t="s">
        <v>66</v>
      </c>
      <c r="D3402" t="s">
        <v>452</v>
      </c>
      <c r="E3402" t="s">
        <v>452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432</v>
      </c>
      <c r="C3403" t="s">
        <v>66</v>
      </c>
      <c r="D3403" t="s">
        <v>604</v>
      </c>
      <c r="E3403" t="s">
        <v>604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432</v>
      </c>
      <c r="C3404" t="s">
        <v>66</v>
      </c>
      <c r="D3404" t="s">
        <v>474</v>
      </c>
      <c r="E3404" t="s">
        <v>474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432</v>
      </c>
      <c r="C3405" t="s">
        <v>66</v>
      </c>
      <c r="D3405" t="s">
        <v>472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432</v>
      </c>
      <c r="C3406" t="s">
        <v>66</v>
      </c>
      <c r="D3406" t="s">
        <v>472</v>
      </c>
      <c r="E3406" t="s">
        <v>472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432</v>
      </c>
      <c r="C3407" t="s">
        <v>66</v>
      </c>
      <c r="D3407" t="s">
        <v>479</v>
      </c>
      <c r="E3407" t="s">
        <v>479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432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432</v>
      </c>
      <c r="C3409" t="s">
        <v>68</v>
      </c>
      <c r="D3409" t="s">
        <v>603</v>
      </c>
      <c r="E3409" t="s">
        <v>603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432</v>
      </c>
      <c r="C3410" t="s">
        <v>68</v>
      </c>
      <c r="D3410" t="s">
        <v>471</v>
      </c>
      <c r="E3410" t="s">
        <v>471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432</v>
      </c>
      <c r="C3411" t="s">
        <v>68</v>
      </c>
      <c r="D3411" t="s">
        <v>471</v>
      </c>
      <c r="E3411" t="s">
        <v>451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432</v>
      </c>
      <c r="C3412" t="s">
        <v>68</v>
      </c>
      <c r="D3412" t="s">
        <v>450</v>
      </c>
      <c r="E3412" t="s">
        <v>450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432</v>
      </c>
      <c r="C3413" t="s">
        <v>68</v>
      </c>
      <c r="D3413" t="s">
        <v>141</v>
      </c>
      <c r="E3413" t="s">
        <v>450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432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432</v>
      </c>
      <c r="C3415" t="s">
        <v>68</v>
      </c>
      <c r="D3415" t="s">
        <v>141</v>
      </c>
      <c r="E3415" t="s">
        <v>451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432</v>
      </c>
      <c r="C3416" t="s">
        <v>68</v>
      </c>
      <c r="D3416" t="s">
        <v>141</v>
      </c>
      <c r="E3416" t="s">
        <v>472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432</v>
      </c>
      <c r="C3417" t="s">
        <v>68</v>
      </c>
      <c r="D3417" t="s">
        <v>141</v>
      </c>
      <c r="E3417" t="s">
        <v>527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432</v>
      </c>
      <c r="C3418" t="s">
        <v>68</v>
      </c>
      <c r="D3418" t="s">
        <v>451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432</v>
      </c>
      <c r="C3419" t="s">
        <v>68</v>
      </c>
      <c r="D3419" t="s">
        <v>451</v>
      </c>
      <c r="E3419" t="s">
        <v>451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432</v>
      </c>
      <c r="C3420" t="s">
        <v>68</v>
      </c>
      <c r="D3420" t="s">
        <v>473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432</v>
      </c>
      <c r="C3421" t="s">
        <v>68</v>
      </c>
      <c r="D3421" t="s">
        <v>473</v>
      </c>
      <c r="E3421" t="s">
        <v>473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432</v>
      </c>
      <c r="C3422" t="s">
        <v>68</v>
      </c>
      <c r="D3422" t="s">
        <v>452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432</v>
      </c>
      <c r="C3423" t="s">
        <v>68</v>
      </c>
      <c r="D3423" t="s">
        <v>452</v>
      </c>
      <c r="E3423" t="s">
        <v>452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432</v>
      </c>
      <c r="C3424" t="s">
        <v>68</v>
      </c>
      <c r="D3424" t="s">
        <v>604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432</v>
      </c>
      <c r="C3425" t="s">
        <v>68</v>
      </c>
      <c r="D3425" t="s">
        <v>604</v>
      </c>
      <c r="E3425" t="s">
        <v>604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432</v>
      </c>
      <c r="C3426" t="s">
        <v>68</v>
      </c>
      <c r="D3426" t="s">
        <v>474</v>
      </c>
      <c r="E3426" t="s">
        <v>474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432</v>
      </c>
      <c r="C3427" t="s">
        <v>68</v>
      </c>
      <c r="D3427" t="s">
        <v>472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432</v>
      </c>
      <c r="C3428" t="s">
        <v>68</v>
      </c>
      <c r="D3428" t="s">
        <v>472</v>
      </c>
      <c r="E3428" t="s">
        <v>472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432</v>
      </c>
      <c r="C3429" t="s">
        <v>68</v>
      </c>
      <c r="D3429" t="s">
        <v>479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432</v>
      </c>
      <c r="C3430" t="s">
        <v>68</v>
      </c>
      <c r="D3430" t="s">
        <v>479</v>
      </c>
      <c r="E3430" t="s">
        <v>479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432</v>
      </c>
      <c r="C3431" t="s">
        <v>68</v>
      </c>
      <c r="D3431" t="s">
        <v>453</v>
      </c>
      <c r="E3431" t="s">
        <v>453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2021-04-26T12:19:41Z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110465645790100</vt:r8>
  </property>
</Properties>
</file>